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Таблицы поселков\ИГ\"/>
    </mc:Choice>
  </mc:AlternateContent>
  <xr:revisionPtr revIDLastSave="0" documentId="13_ncr:1_{4B515448-D310-4A33-844C-9EFA4FF629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ВОД_2025" sheetId="14" r:id="rId1"/>
    <sheet name="янв.25" sheetId="35" r:id="rId2"/>
    <sheet name="фев.25" sheetId="33" r:id="rId3"/>
    <sheet name="мар.25" sheetId="34" r:id="rId4"/>
    <sheet name="апр.25" sheetId="32" r:id="rId5"/>
    <sheet name="май.25" sheetId="24" r:id="rId6"/>
    <sheet name="июн.25" sheetId="25" r:id="rId7"/>
    <sheet name="июл.25" sheetId="26" r:id="rId8"/>
    <sheet name="авг.25" sheetId="27" r:id="rId9"/>
    <sheet name="сен.25" sheetId="28" r:id="rId10"/>
    <sheet name="окт.25" sheetId="29" r:id="rId11"/>
    <sheet name="ноя.25" sheetId="30" r:id="rId12"/>
    <sheet name="дек.25" sheetId="31" r:id="rId13"/>
  </sheets>
  <externalReferences>
    <externalReference r:id="rId14"/>
  </externalReferences>
  <definedNames>
    <definedName name="_xlnm._FilterDatabase" localSheetId="8" hidden="1">авг.25!$A$6:$K$163</definedName>
    <definedName name="_xlnm._FilterDatabase" localSheetId="4" hidden="1">апр.25!$A$6:$K$163</definedName>
    <definedName name="_xlnm._FilterDatabase" localSheetId="12" hidden="1">дек.25!$A$6:$K$163</definedName>
    <definedName name="_xlnm._FilterDatabase" localSheetId="7" hidden="1">июл.25!$A$6:$K$163</definedName>
    <definedName name="_xlnm._FilterDatabase" localSheetId="6" hidden="1">июн.25!$A$6:$K$163</definedName>
    <definedName name="_xlnm._FilterDatabase" localSheetId="5" hidden="1">май.25!$A$6:$L$163</definedName>
    <definedName name="_xlnm._FilterDatabase" localSheetId="3" hidden="1">мар.25!$A$6:$K$163</definedName>
    <definedName name="_xlnm._FilterDatabase" localSheetId="11" hidden="1">ноя.25!$A$6:$K$6</definedName>
    <definedName name="_xlnm._FilterDatabase" localSheetId="10" hidden="1">окт.25!$A$6:$K$6</definedName>
    <definedName name="_xlnm._FilterDatabase" localSheetId="0" hidden="1">СВОД_2025!$A$8:$R$306</definedName>
    <definedName name="_xlnm._FilterDatabase" localSheetId="9" hidden="1">сен.25!$A$6:$K$163</definedName>
    <definedName name="_xlnm._FilterDatabase" localSheetId="2" hidden="1">фев.25!$A$6:$K$163</definedName>
    <definedName name="_xlnm._FilterDatabase" localSheetId="1" hidden="1">янв.25!$A$6:$K$163</definedName>
    <definedName name="янв.15">СВОД_2025!#REF!</definedName>
  </definedNames>
  <calcPr calcId="181029"/>
</workbook>
</file>

<file path=xl/calcChain.xml><?xml version="1.0" encoding="utf-8"?>
<calcChain xmlns="http://schemas.openxmlformats.org/spreadsheetml/2006/main">
  <c r="E51" i="30" l="1"/>
  <c r="H71" i="29"/>
  <c r="H77" i="29"/>
  <c r="H104" i="28"/>
  <c r="H100" i="28"/>
  <c r="H147" i="28"/>
  <c r="H77" i="28"/>
  <c r="H37" i="27"/>
  <c r="H22" i="27"/>
  <c r="H153" i="27"/>
  <c r="F69" i="14" l="1"/>
  <c r="F70" i="14"/>
  <c r="F71" i="14"/>
  <c r="F72" i="14"/>
  <c r="F73" i="14"/>
  <c r="F74" i="14"/>
  <c r="E8" i="35"/>
  <c r="G8" i="35" s="1"/>
  <c r="E9" i="35"/>
  <c r="G9" i="35" s="1"/>
  <c r="E10" i="35"/>
  <c r="G10" i="35" s="1"/>
  <c r="E11" i="35"/>
  <c r="G11" i="35" s="1"/>
  <c r="E12" i="35"/>
  <c r="G12" i="35" s="1"/>
  <c r="E13" i="35"/>
  <c r="G13" i="35" s="1"/>
  <c r="E14" i="35"/>
  <c r="G14" i="35" s="1"/>
  <c r="K14" i="35" s="1"/>
  <c r="E15" i="35"/>
  <c r="G15" i="35" s="1"/>
  <c r="K15" i="35" s="1"/>
  <c r="E16" i="35"/>
  <c r="G16" i="35" s="1"/>
  <c r="K16" i="35" s="1"/>
  <c r="E17" i="35"/>
  <c r="G17" i="35" s="1"/>
  <c r="K17" i="35" s="1"/>
  <c r="E18" i="35"/>
  <c r="G18" i="35" s="1"/>
  <c r="K18" i="35" s="1"/>
  <c r="E19" i="35"/>
  <c r="G19" i="35" s="1"/>
  <c r="K19" i="35" s="1"/>
  <c r="E20" i="35"/>
  <c r="G20" i="35" s="1"/>
  <c r="K20" i="35" s="1"/>
  <c r="E21" i="35"/>
  <c r="G21" i="35" s="1"/>
  <c r="K21" i="35" s="1"/>
  <c r="E22" i="35"/>
  <c r="G22" i="35" s="1"/>
  <c r="K22" i="35" s="1"/>
  <c r="E23" i="35"/>
  <c r="G23" i="35" s="1"/>
  <c r="K23" i="35" s="1"/>
  <c r="E24" i="35"/>
  <c r="G24" i="35" s="1"/>
  <c r="K24" i="35" s="1"/>
  <c r="E25" i="35"/>
  <c r="G25" i="35" s="1"/>
  <c r="K25" i="35" s="1"/>
  <c r="E26" i="35"/>
  <c r="G26" i="35" s="1"/>
  <c r="K26" i="35" s="1"/>
  <c r="E27" i="35"/>
  <c r="G27" i="35" s="1"/>
  <c r="K27" i="35" s="1"/>
  <c r="E28" i="35"/>
  <c r="G28" i="35" s="1"/>
  <c r="K28" i="35" s="1"/>
  <c r="E29" i="35"/>
  <c r="G29" i="35" s="1"/>
  <c r="K29" i="35" s="1"/>
  <c r="E30" i="35"/>
  <c r="G30" i="35" s="1"/>
  <c r="K30" i="35" s="1"/>
  <c r="E31" i="35"/>
  <c r="G31" i="35" s="1"/>
  <c r="E32" i="35"/>
  <c r="G32" i="35" s="1"/>
  <c r="E33" i="35"/>
  <c r="G33" i="35" s="1"/>
  <c r="E34" i="35"/>
  <c r="G34" i="35" s="1"/>
  <c r="E35" i="35"/>
  <c r="G35" i="35" s="1"/>
  <c r="E36" i="35"/>
  <c r="G36" i="35" s="1"/>
  <c r="E37" i="35"/>
  <c r="G37" i="35" s="1"/>
  <c r="E38" i="35"/>
  <c r="G38" i="35" s="1"/>
  <c r="E39" i="35"/>
  <c r="G39" i="35" s="1"/>
  <c r="E40" i="35"/>
  <c r="G40" i="35" s="1"/>
  <c r="E41" i="35"/>
  <c r="G41" i="35" s="1"/>
  <c r="E42" i="35"/>
  <c r="G42" i="35" s="1"/>
  <c r="E43" i="35"/>
  <c r="G43" i="35" s="1"/>
  <c r="E44" i="35"/>
  <c r="G44" i="35" s="1"/>
  <c r="E45" i="35"/>
  <c r="G45" i="35" s="1"/>
  <c r="E46" i="35"/>
  <c r="G46" i="35" s="1"/>
  <c r="E47" i="35"/>
  <c r="G47" i="35" s="1"/>
  <c r="E48" i="35"/>
  <c r="G48" i="35" s="1"/>
  <c r="K48" i="35" s="1"/>
  <c r="E49" i="35"/>
  <c r="G49" i="35" s="1"/>
  <c r="K49" i="35" s="1"/>
  <c r="E50" i="35"/>
  <c r="G50" i="35" s="1"/>
  <c r="K50" i="35" s="1"/>
  <c r="E51" i="35"/>
  <c r="G51" i="35" s="1"/>
  <c r="K51" i="35" s="1"/>
  <c r="E52" i="35"/>
  <c r="G52" i="35" s="1"/>
  <c r="K52" i="35" s="1"/>
  <c r="E53" i="35"/>
  <c r="G53" i="35" s="1"/>
  <c r="K53" i="35" s="1"/>
  <c r="E54" i="35"/>
  <c r="G54" i="35" s="1"/>
  <c r="K54" i="35" s="1"/>
  <c r="E55" i="35"/>
  <c r="G55" i="35" s="1"/>
  <c r="K55" i="35" s="1"/>
  <c r="E56" i="35"/>
  <c r="G56" i="35" s="1"/>
  <c r="K56" i="35" s="1"/>
  <c r="E57" i="35"/>
  <c r="G57" i="35" s="1"/>
  <c r="K57" i="35" s="1"/>
  <c r="E58" i="35"/>
  <c r="G58" i="35" s="1"/>
  <c r="K58" i="35" s="1"/>
  <c r="E59" i="35"/>
  <c r="G59" i="35" s="1"/>
  <c r="E60" i="35"/>
  <c r="G60" i="35" s="1"/>
  <c r="E61" i="35"/>
  <c r="G61" i="35" s="1"/>
  <c r="E62" i="35"/>
  <c r="G62" i="35" s="1"/>
  <c r="E63" i="35"/>
  <c r="G63" i="35" s="1"/>
  <c r="E64" i="35"/>
  <c r="G64" i="35" s="1"/>
  <c r="E65" i="35"/>
  <c r="G65" i="35" s="1"/>
  <c r="E66" i="35"/>
  <c r="G66" i="35" s="1"/>
  <c r="E67" i="35"/>
  <c r="G67" i="35" s="1"/>
  <c r="K67" i="35" s="1"/>
  <c r="E68" i="35"/>
  <c r="G68" i="35" s="1"/>
  <c r="K68" i="35" s="1"/>
  <c r="E69" i="35"/>
  <c r="G69" i="35" s="1"/>
  <c r="K69" i="35" s="1"/>
  <c r="E70" i="35"/>
  <c r="G70" i="35" s="1"/>
  <c r="K70" i="35" s="1"/>
  <c r="E71" i="35"/>
  <c r="G71" i="35" s="1"/>
  <c r="E72" i="35"/>
  <c r="G72" i="35" s="1"/>
  <c r="E73" i="35"/>
  <c r="G73" i="35" s="1"/>
  <c r="E74" i="35"/>
  <c r="G74" i="35" s="1"/>
  <c r="E75" i="35"/>
  <c r="G75" i="35" s="1"/>
  <c r="E76" i="35"/>
  <c r="G76" i="35" s="1"/>
  <c r="E77" i="35"/>
  <c r="G77" i="35" s="1"/>
  <c r="E78" i="35"/>
  <c r="G78" i="35" s="1"/>
  <c r="E79" i="35"/>
  <c r="G79" i="35" s="1"/>
  <c r="E80" i="35"/>
  <c r="G80" i="35" s="1"/>
  <c r="K80" i="35" s="1"/>
  <c r="E81" i="35"/>
  <c r="G81" i="35" s="1"/>
  <c r="E82" i="35"/>
  <c r="G82" i="35" s="1"/>
  <c r="E83" i="35"/>
  <c r="G83" i="35" s="1"/>
  <c r="E84" i="35"/>
  <c r="G84" i="35" s="1"/>
  <c r="E85" i="35"/>
  <c r="G85" i="35" s="1"/>
  <c r="E86" i="35"/>
  <c r="G86" i="35" s="1"/>
  <c r="E87" i="35"/>
  <c r="G87" i="35" s="1"/>
  <c r="E88" i="35"/>
  <c r="G88" i="35" s="1"/>
  <c r="E89" i="35"/>
  <c r="G89" i="35" s="1"/>
  <c r="E90" i="35"/>
  <c r="G90" i="35" s="1"/>
  <c r="E91" i="35"/>
  <c r="G91" i="35" s="1"/>
  <c r="E92" i="35"/>
  <c r="G92" i="35" s="1"/>
  <c r="E93" i="35"/>
  <c r="G93" i="35" s="1"/>
  <c r="E94" i="35"/>
  <c r="G94" i="35" s="1"/>
  <c r="E95" i="35"/>
  <c r="G95" i="35" s="1"/>
  <c r="E96" i="35"/>
  <c r="G96" i="35" s="1"/>
  <c r="E97" i="35"/>
  <c r="G97" i="35" s="1"/>
  <c r="E98" i="35"/>
  <c r="G98" i="35" s="1"/>
  <c r="E99" i="35"/>
  <c r="G99" i="35" s="1"/>
  <c r="E100" i="35"/>
  <c r="G100" i="35" s="1"/>
  <c r="E101" i="35"/>
  <c r="G101" i="35" s="1"/>
  <c r="E102" i="35"/>
  <c r="G102" i="35" s="1"/>
  <c r="K102" i="35" s="1"/>
  <c r="E103" i="35"/>
  <c r="G103" i="35" s="1"/>
  <c r="E104" i="35"/>
  <c r="G104" i="35" s="1"/>
  <c r="E105" i="35"/>
  <c r="G105" i="35" s="1"/>
  <c r="E106" i="35"/>
  <c r="G106" i="35" s="1"/>
  <c r="E107" i="35"/>
  <c r="G107" i="35" s="1"/>
  <c r="E108" i="35"/>
  <c r="G108" i="35" s="1"/>
  <c r="E109" i="35"/>
  <c r="G109" i="35" s="1"/>
  <c r="E110" i="35"/>
  <c r="G110" i="35" s="1"/>
  <c r="E111" i="35"/>
  <c r="G111" i="35" s="1"/>
  <c r="E112" i="35"/>
  <c r="G112" i="35" s="1"/>
  <c r="E113" i="35"/>
  <c r="G113" i="35" s="1"/>
  <c r="E114" i="35"/>
  <c r="G114" i="35" s="1"/>
  <c r="E115" i="35"/>
  <c r="G115" i="35" s="1"/>
  <c r="E116" i="35"/>
  <c r="G116" i="35" s="1"/>
  <c r="K116" i="35" s="1"/>
  <c r="E117" i="35"/>
  <c r="G117" i="35" s="1"/>
  <c r="K117" i="35" s="1"/>
  <c r="E118" i="35"/>
  <c r="G118" i="35" s="1"/>
  <c r="K118" i="35" s="1"/>
  <c r="E119" i="35"/>
  <c r="G119" i="35" s="1"/>
  <c r="K119" i="35" s="1"/>
  <c r="E120" i="35"/>
  <c r="G120" i="35" s="1"/>
  <c r="K120" i="35" s="1"/>
  <c r="E121" i="35"/>
  <c r="G121" i="35" s="1"/>
  <c r="K121" i="35" s="1"/>
  <c r="E122" i="35"/>
  <c r="G122" i="35" s="1"/>
  <c r="K122" i="35" s="1"/>
  <c r="E123" i="35"/>
  <c r="G123" i="35" s="1"/>
  <c r="K123" i="35" s="1"/>
  <c r="E124" i="35"/>
  <c r="G124" i="35" s="1"/>
  <c r="K124" i="35" s="1"/>
  <c r="E125" i="35"/>
  <c r="G125" i="35" s="1"/>
  <c r="K125" i="35" s="1"/>
  <c r="E126" i="35"/>
  <c r="G126" i="35" s="1"/>
  <c r="K126" i="35" s="1"/>
  <c r="E127" i="35"/>
  <c r="G127" i="35" s="1"/>
  <c r="E128" i="35"/>
  <c r="G128" i="35" s="1"/>
  <c r="E129" i="35"/>
  <c r="G129" i="35" s="1"/>
  <c r="E130" i="35"/>
  <c r="G130" i="35" s="1"/>
  <c r="E131" i="35"/>
  <c r="G131" i="35" s="1"/>
  <c r="E132" i="35"/>
  <c r="G132" i="35" s="1"/>
  <c r="E133" i="35"/>
  <c r="G133" i="35" s="1"/>
  <c r="E134" i="35"/>
  <c r="G134" i="35" s="1"/>
  <c r="E135" i="35"/>
  <c r="G135" i="35" s="1"/>
  <c r="E136" i="35"/>
  <c r="G136" i="35" s="1"/>
  <c r="E137" i="35"/>
  <c r="G137" i="35" s="1"/>
  <c r="E138" i="35"/>
  <c r="G138" i="35" s="1"/>
  <c r="E139" i="35"/>
  <c r="G139" i="35" s="1"/>
  <c r="E140" i="35"/>
  <c r="G140" i="35" s="1"/>
  <c r="E141" i="35"/>
  <c r="G141" i="35" s="1"/>
  <c r="E142" i="35"/>
  <c r="G142" i="35" s="1"/>
  <c r="E143" i="35"/>
  <c r="G143" i="35" s="1"/>
  <c r="E144" i="35"/>
  <c r="G144" i="35" s="1"/>
  <c r="E145" i="35"/>
  <c r="G145" i="35" s="1"/>
  <c r="E146" i="35"/>
  <c r="G146" i="35" s="1"/>
  <c r="E147" i="35"/>
  <c r="G147" i="35" s="1"/>
  <c r="K147" i="35" s="1"/>
  <c r="E148" i="35"/>
  <c r="G148" i="35" s="1"/>
  <c r="K148" i="35" s="1"/>
  <c r="E149" i="35"/>
  <c r="G149" i="35" s="1"/>
  <c r="K149" i="35" s="1"/>
  <c r="E150" i="35"/>
  <c r="G150" i="35" s="1"/>
  <c r="K150" i="35" s="1"/>
  <c r="E151" i="35"/>
  <c r="G151" i="35" s="1"/>
  <c r="K151" i="35" s="1"/>
  <c r="E152" i="35"/>
  <c r="G152" i="35" s="1"/>
  <c r="K152" i="35" s="1"/>
  <c r="E153" i="35"/>
  <c r="G153" i="35" s="1"/>
  <c r="E154" i="35"/>
  <c r="G154" i="35" s="1"/>
  <c r="E155" i="35"/>
  <c r="G155" i="35" s="1"/>
  <c r="E156" i="35"/>
  <c r="G156" i="35" s="1"/>
  <c r="E157" i="35"/>
  <c r="G157" i="35" s="1"/>
  <c r="E158" i="35"/>
  <c r="G158" i="35" s="1"/>
  <c r="E159" i="35"/>
  <c r="G159" i="35" s="1"/>
  <c r="E160" i="35"/>
  <c r="G160" i="35" s="1"/>
  <c r="E161" i="35"/>
  <c r="G161" i="35" s="1"/>
  <c r="E162" i="35"/>
  <c r="G162" i="35" s="1"/>
  <c r="E163" i="35"/>
  <c r="G163" i="35" s="1"/>
  <c r="E19" i="34"/>
  <c r="G7" i="35"/>
  <c r="E162" i="27" l="1"/>
  <c r="E7" i="28" l="1"/>
  <c r="E8" i="28"/>
  <c r="E161" i="27" l="1"/>
  <c r="E161" i="26"/>
  <c r="E162" i="26" l="1"/>
  <c r="E163" i="33" l="1"/>
  <c r="G163" i="33" s="1"/>
  <c r="E162" i="33"/>
  <c r="G162" i="33" s="1"/>
  <c r="E161" i="33"/>
  <c r="G161" i="33" s="1"/>
  <c r="E160" i="33"/>
  <c r="G160" i="33" s="1"/>
  <c r="E159" i="33"/>
  <c r="G159" i="33" s="1"/>
  <c r="E158" i="33"/>
  <c r="G158" i="33" s="1"/>
  <c r="E157" i="33"/>
  <c r="G157" i="33" s="1"/>
  <c r="E156" i="33"/>
  <c r="G156" i="33" s="1"/>
  <c r="E155" i="33"/>
  <c r="G155" i="33" s="1"/>
  <c r="E154" i="33"/>
  <c r="G154" i="33" s="1"/>
  <c r="E153" i="33"/>
  <c r="G153" i="33" s="1"/>
  <c r="E152" i="33"/>
  <c r="G152" i="33" s="1"/>
  <c r="E151" i="33"/>
  <c r="G151" i="33" s="1"/>
  <c r="E150" i="33"/>
  <c r="G150" i="33" s="1"/>
  <c r="E149" i="33"/>
  <c r="G149" i="33" s="1"/>
  <c r="E148" i="33"/>
  <c r="G148" i="33" s="1"/>
  <c r="E147" i="33"/>
  <c r="G147" i="33" s="1"/>
  <c r="E146" i="33"/>
  <c r="G146" i="33" s="1"/>
  <c r="E145" i="33"/>
  <c r="G145" i="33" s="1"/>
  <c r="E144" i="33"/>
  <c r="G144" i="33" s="1"/>
  <c r="E143" i="33"/>
  <c r="G143" i="33" s="1"/>
  <c r="E142" i="33"/>
  <c r="G142" i="33" s="1"/>
  <c r="E141" i="33"/>
  <c r="G141" i="33" s="1"/>
  <c r="E140" i="33"/>
  <c r="G140" i="33" s="1"/>
  <c r="E139" i="33"/>
  <c r="G139" i="33" s="1"/>
  <c r="E138" i="33"/>
  <c r="G138" i="33" s="1"/>
  <c r="E137" i="33"/>
  <c r="G137" i="33" s="1"/>
  <c r="E136" i="33"/>
  <c r="G136" i="33" s="1"/>
  <c r="E135" i="33"/>
  <c r="G135" i="33" s="1"/>
  <c r="E134" i="33"/>
  <c r="G134" i="33" s="1"/>
  <c r="E133" i="33"/>
  <c r="G133" i="33" s="1"/>
  <c r="E132" i="33"/>
  <c r="G132" i="33" s="1"/>
  <c r="E131" i="33"/>
  <c r="G131" i="33" s="1"/>
  <c r="E130" i="33"/>
  <c r="G130" i="33" s="1"/>
  <c r="E129" i="33"/>
  <c r="G129" i="33" s="1"/>
  <c r="E128" i="33"/>
  <c r="G128" i="33" s="1"/>
  <c r="E127" i="33"/>
  <c r="G127" i="33" s="1"/>
  <c r="E126" i="33"/>
  <c r="G126" i="33" s="1"/>
  <c r="E125" i="33"/>
  <c r="G125" i="33" s="1"/>
  <c r="E124" i="33"/>
  <c r="G124" i="33" s="1"/>
  <c r="E123" i="33"/>
  <c r="G123" i="33" s="1"/>
  <c r="E122" i="33"/>
  <c r="G122" i="33" s="1"/>
  <c r="E121" i="33"/>
  <c r="G121" i="33" s="1"/>
  <c r="E120" i="33"/>
  <c r="G120" i="33" s="1"/>
  <c r="E119" i="33"/>
  <c r="G119" i="33" s="1"/>
  <c r="E118" i="33"/>
  <c r="G118" i="33" s="1"/>
  <c r="E117" i="33"/>
  <c r="G117" i="33" s="1"/>
  <c r="E116" i="33"/>
  <c r="G116" i="33" s="1"/>
  <c r="E115" i="33"/>
  <c r="G115" i="33" s="1"/>
  <c r="E114" i="33"/>
  <c r="G114" i="33" s="1"/>
  <c r="E113" i="33"/>
  <c r="G113" i="33" s="1"/>
  <c r="E112" i="33"/>
  <c r="G112" i="33" s="1"/>
  <c r="E111" i="33"/>
  <c r="G111" i="33" s="1"/>
  <c r="E110" i="33"/>
  <c r="G110" i="33" s="1"/>
  <c r="E109" i="33"/>
  <c r="G109" i="33" s="1"/>
  <c r="E108" i="33"/>
  <c r="G108" i="33" s="1"/>
  <c r="E107" i="33"/>
  <c r="G107" i="33" s="1"/>
  <c r="E106" i="33"/>
  <c r="G106" i="33" s="1"/>
  <c r="E105" i="33"/>
  <c r="G105" i="33" s="1"/>
  <c r="E104" i="33"/>
  <c r="G104" i="33" s="1"/>
  <c r="E103" i="33"/>
  <c r="G103" i="33" s="1"/>
  <c r="E102" i="33"/>
  <c r="G102" i="33" s="1"/>
  <c r="E101" i="33"/>
  <c r="G101" i="33" s="1"/>
  <c r="E100" i="33"/>
  <c r="G100" i="33" s="1"/>
  <c r="E99" i="33"/>
  <c r="G99" i="33" s="1"/>
  <c r="E98" i="33"/>
  <c r="G98" i="33" s="1"/>
  <c r="E97" i="33"/>
  <c r="G97" i="33" s="1"/>
  <c r="E96" i="33"/>
  <c r="G96" i="33" s="1"/>
  <c r="E95" i="33"/>
  <c r="G95" i="33" s="1"/>
  <c r="E94" i="33"/>
  <c r="G94" i="33" s="1"/>
  <c r="E93" i="33"/>
  <c r="G93" i="33" s="1"/>
  <c r="E92" i="33"/>
  <c r="G92" i="33" s="1"/>
  <c r="E91" i="33"/>
  <c r="G91" i="33" s="1"/>
  <c r="E90" i="33"/>
  <c r="G90" i="33" s="1"/>
  <c r="E89" i="33"/>
  <c r="G89" i="33" s="1"/>
  <c r="E88" i="33"/>
  <c r="G88" i="33" s="1"/>
  <c r="E87" i="33"/>
  <c r="G87" i="33" s="1"/>
  <c r="E86" i="33"/>
  <c r="G86" i="33" s="1"/>
  <c r="E85" i="33"/>
  <c r="G85" i="33" s="1"/>
  <c r="E84" i="33"/>
  <c r="G84" i="33" s="1"/>
  <c r="E83" i="33"/>
  <c r="G83" i="33" s="1"/>
  <c r="E82" i="33"/>
  <c r="G82" i="33" s="1"/>
  <c r="E81" i="33"/>
  <c r="G81" i="33" s="1"/>
  <c r="E80" i="33"/>
  <c r="G80" i="33" s="1"/>
  <c r="E79" i="33"/>
  <c r="G79" i="33" s="1"/>
  <c r="E78" i="33"/>
  <c r="G78" i="33" s="1"/>
  <c r="E77" i="33"/>
  <c r="G77" i="33" s="1"/>
  <c r="E76" i="33"/>
  <c r="G76" i="33" s="1"/>
  <c r="E75" i="33"/>
  <c r="G75" i="33" s="1"/>
  <c r="E74" i="33"/>
  <c r="G74" i="33" s="1"/>
  <c r="E73" i="33"/>
  <c r="G73" i="33" s="1"/>
  <c r="E72" i="33"/>
  <c r="G72" i="33" s="1"/>
  <c r="E71" i="33"/>
  <c r="G71" i="33" s="1"/>
  <c r="E70" i="33"/>
  <c r="G70" i="33" s="1"/>
  <c r="E69" i="33"/>
  <c r="G69" i="33" s="1"/>
  <c r="E68" i="33"/>
  <c r="G68" i="33" s="1"/>
  <c r="E67" i="33"/>
  <c r="G67" i="33" s="1"/>
  <c r="E66" i="33"/>
  <c r="G66" i="33" s="1"/>
  <c r="E65" i="33"/>
  <c r="G65" i="33" s="1"/>
  <c r="E64" i="33"/>
  <c r="G64" i="33" s="1"/>
  <c r="E63" i="33"/>
  <c r="G63" i="33" s="1"/>
  <c r="E62" i="33"/>
  <c r="G62" i="33" s="1"/>
  <c r="E61" i="33"/>
  <c r="G61" i="33" s="1"/>
  <c r="E60" i="33"/>
  <c r="G60" i="33" s="1"/>
  <c r="E59" i="33"/>
  <c r="G59" i="33" s="1"/>
  <c r="E58" i="33"/>
  <c r="G58" i="33" s="1"/>
  <c r="E57" i="33"/>
  <c r="G57" i="33" s="1"/>
  <c r="E56" i="33"/>
  <c r="G56" i="33" s="1"/>
  <c r="E55" i="33"/>
  <c r="G55" i="33" s="1"/>
  <c r="E54" i="33"/>
  <c r="G54" i="33" s="1"/>
  <c r="E53" i="33"/>
  <c r="G53" i="33" s="1"/>
  <c r="E52" i="33"/>
  <c r="G52" i="33" s="1"/>
  <c r="E51" i="33"/>
  <c r="G51" i="33" s="1"/>
  <c r="E50" i="33"/>
  <c r="G50" i="33" s="1"/>
  <c r="E49" i="33"/>
  <c r="G49" i="33" s="1"/>
  <c r="E48" i="33"/>
  <c r="G48" i="33" s="1"/>
  <c r="E47" i="33"/>
  <c r="G47" i="33" s="1"/>
  <c r="E46" i="33"/>
  <c r="G46" i="33" s="1"/>
  <c r="E45" i="33"/>
  <c r="G45" i="33" s="1"/>
  <c r="E44" i="33"/>
  <c r="G44" i="33" s="1"/>
  <c r="E43" i="33"/>
  <c r="G43" i="33" s="1"/>
  <c r="E42" i="33"/>
  <c r="G42" i="33" s="1"/>
  <c r="E41" i="33"/>
  <c r="G41" i="33" s="1"/>
  <c r="E40" i="33"/>
  <c r="G40" i="33" s="1"/>
  <c r="E39" i="33"/>
  <c r="G39" i="33" s="1"/>
  <c r="E38" i="33"/>
  <c r="G38" i="33" s="1"/>
  <c r="E37" i="33"/>
  <c r="G37" i="33" s="1"/>
  <c r="E36" i="33"/>
  <c r="G36" i="33" s="1"/>
  <c r="E35" i="33"/>
  <c r="G35" i="33" s="1"/>
  <c r="E34" i="33"/>
  <c r="G34" i="33" s="1"/>
  <c r="E33" i="33"/>
  <c r="G33" i="33" s="1"/>
  <c r="E32" i="33"/>
  <c r="G32" i="33" s="1"/>
  <c r="E31" i="33"/>
  <c r="G31" i="33" s="1"/>
  <c r="E30" i="33"/>
  <c r="G30" i="33" s="1"/>
  <c r="E29" i="33"/>
  <c r="G29" i="33" s="1"/>
  <c r="E28" i="33"/>
  <c r="G28" i="33" s="1"/>
  <c r="E27" i="33"/>
  <c r="G27" i="33" s="1"/>
  <c r="E26" i="33"/>
  <c r="G26" i="33" s="1"/>
  <c r="E25" i="33"/>
  <c r="G25" i="33" s="1"/>
  <c r="E24" i="33"/>
  <c r="G24" i="33" s="1"/>
  <c r="E23" i="33"/>
  <c r="G23" i="33" s="1"/>
  <c r="E22" i="33"/>
  <c r="G22" i="33" s="1"/>
  <c r="E21" i="33"/>
  <c r="G21" i="33" s="1"/>
  <c r="E20" i="33"/>
  <c r="G20" i="33" s="1"/>
  <c r="E19" i="33"/>
  <c r="G19" i="33" s="1"/>
  <c r="E18" i="33"/>
  <c r="G18" i="33" s="1"/>
  <c r="E17" i="33"/>
  <c r="G17" i="33" s="1"/>
  <c r="E16" i="33"/>
  <c r="G16" i="33" s="1"/>
  <c r="E15" i="33"/>
  <c r="G15" i="33" s="1"/>
  <c r="E14" i="33"/>
  <c r="G14" i="33" s="1"/>
  <c r="E13" i="33"/>
  <c r="G13" i="33" s="1"/>
  <c r="E12" i="33"/>
  <c r="G12" i="33" s="1"/>
  <c r="E11" i="33"/>
  <c r="G11" i="33" s="1"/>
  <c r="E10" i="33"/>
  <c r="G10" i="33" s="1"/>
  <c r="E9" i="33"/>
  <c r="G9" i="33" s="1"/>
  <c r="E8" i="33"/>
  <c r="G8" i="33" s="1"/>
  <c r="E7" i="33"/>
  <c r="G7" i="33" s="1"/>
  <c r="E161" i="32" l="1"/>
  <c r="G161" i="32" s="1"/>
  <c r="E162" i="32"/>
  <c r="G162" i="32" s="1"/>
  <c r="E163" i="32"/>
  <c r="G163" i="32" s="1"/>
  <c r="K158" i="35" l="1"/>
  <c r="K158" i="33" s="1"/>
  <c r="K150" i="33"/>
  <c r="K157" i="35"/>
  <c r="K157" i="33" s="1"/>
  <c r="K156" i="35"/>
  <c r="K156" i="33" s="1"/>
  <c r="K152" i="33"/>
  <c r="K162" i="35"/>
  <c r="K162" i="33" s="1"/>
  <c r="K154" i="35"/>
  <c r="K154" i="33" s="1"/>
  <c r="K161" i="35"/>
  <c r="K161" i="33" s="1"/>
  <c r="K153" i="35"/>
  <c r="K153" i="33" s="1"/>
  <c r="K160" i="35"/>
  <c r="K160" i="33" s="1"/>
  <c r="K163" i="35"/>
  <c r="K163" i="33" s="1"/>
  <c r="K159" i="35"/>
  <c r="K159" i="33" s="1"/>
  <c r="K155" i="35"/>
  <c r="K155" i="33" s="1"/>
  <c r="K151" i="33"/>
  <c r="E137" i="31"/>
  <c r="G137" i="31" s="1"/>
  <c r="E138" i="31"/>
  <c r="G138" i="31" s="1"/>
  <c r="E139" i="31"/>
  <c r="G139" i="31" s="1"/>
  <c r="E140" i="31"/>
  <c r="G140" i="31" s="1"/>
  <c r="E141" i="31"/>
  <c r="G141" i="31" s="1"/>
  <c r="E142" i="31"/>
  <c r="G142" i="31" s="1"/>
  <c r="E143" i="31"/>
  <c r="G143" i="31" s="1"/>
  <c r="E144" i="31"/>
  <c r="G144" i="31" s="1"/>
  <c r="E145" i="31"/>
  <c r="G145" i="31" s="1"/>
  <c r="E146" i="31"/>
  <c r="G146" i="31" s="1"/>
  <c r="E147" i="31"/>
  <c r="G147" i="31" s="1"/>
  <c r="E148" i="31"/>
  <c r="G148" i="31" s="1"/>
  <c r="E149" i="31"/>
  <c r="G149" i="31" s="1"/>
  <c r="E150" i="31"/>
  <c r="G150" i="31" s="1"/>
  <c r="E151" i="31"/>
  <c r="G151" i="31" s="1"/>
  <c r="E152" i="31"/>
  <c r="G152" i="31" s="1"/>
  <c r="E153" i="31"/>
  <c r="G153" i="31" s="1"/>
  <c r="E154" i="31"/>
  <c r="G154" i="31" s="1"/>
  <c r="E155" i="31"/>
  <c r="G155" i="31" s="1"/>
  <c r="E156" i="31"/>
  <c r="G156" i="31" s="1"/>
  <c r="E157" i="31"/>
  <c r="G157" i="31" s="1"/>
  <c r="E158" i="31"/>
  <c r="G158" i="31" s="1"/>
  <c r="E159" i="31"/>
  <c r="G159" i="31" s="1"/>
  <c r="E160" i="31"/>
  <c r="G160" i="31" s="1"/>
  <c r="E161" i="31"/>
  <c r="G161" i="31" s="1"/>
  <c r="E162" i="31"/>
  <c r="G162" i="31" s="1"/>
  <c r="E163" i="31"/>
  <c r="G163" i="31" s="1"/>
  <c r="E137" i="30" l="1"/>
  <c r="G137" i="30" s="1"/>
  <c r="E138" i="30"/>
  <c r="G138" i="30" s="1"/>
  <c r="E139" i="30"/>
  <c r="G139" i="30" s="1"/>
  <c r="E140" i="30"/>
  <c r="G140" i="30" s="1"/>
  <c r="E141" i="30"/>
  <c r="G141" i="30" s="1"/>
  <c r="E142" i="30"/>
  <c r="G142" i="30" s="1"/>
  <c r="E143" i="30"/>
  <c r="G143" i="30" s="1"/>
  <c r="E144" i="30"/>
  <c r="G144" i="30" s="1"/>
  <c r="E145" i="30"/>
  <c r="G145" i="30" s="1"/>
  <c r="E146" i="30"/>
  <c r="G146" i="30" s="1"/>
  <c r="E147" i="30"/>
  <c r="G147" i="30" s="1"/>
  <c r="E148" i="30"/>
  <c r="G148" i="30" s="1"/>
  <c r="E149" i="30"/>
  <c r="G149" i="30" s="1"/>
  <c r="E150" i="30"/>
  <c r="G150" i="30" s="1"/>
  <c r="E151" i="30"/>
  <c r="G151" i="30" s="1"/>
  <c r="E152" i="30"/>
  <c r="G152" i="30" s="1"/>
  <c r="E153" i="30"/>
  <c r="G153" i="30" s="1"/>
  <c r="E154" i="30"/>
  <c r="G154" i="30" s="1"/>
  <c r="E155" i="30"/>
  <c r="G155" i="30" s="1"/>
  <c r="E156" i="30"/>
  <c r="G156" i="30" s="1"/>
  <c r="E157" i="30"/>
  <c r="G157" i="30" s="1"/>
  <c r="E158" i="30"/>
  <c r="G158" i="30" s="1"/>
  <c r="E159" i="30"/>
  <c r="G159" i="30" s="1"/>
  <c r="E160" i="30"/>
  <c r="G160" i="30" s="1"/>
  <c r="E161" i="30"/>
  <c r="G161" i="30" s="1"/>
  <c r="E162" i="30"/>
  <c r="G162" i="30" s="1"/>
  <c r="E163" i="30"/>
  <c r="G163" i="30" s="1"/>
  <c r="F9" i="14" l="1"/>
  <c r="E137" i="29" l="1"/>
  <c r="G137" i="29" s="1"/>
  <c r="E138" i="29"/>
  <c r="G138" i="29" s="1"/>
  <c r="E139" i="29"/>
  <c r="G139" i="29" s="1"/>
  <c r="E140" i="29"/>
  <c r="G140" i="29" s="1"/>
  <c r="E141" i="29"/>
  <c r="G141" i="29" s="1"/>
  <c r="E142" i="29"/>
  <c r="G142" i="29" s="1"/>
  <c r="E143" i="29"/>
  <c r="G143" i="29" s="1"/>
  <c r="E144" i="29"/>
  <c r="G144" i="29" s="1"/>
  <c r="E145" i="29"/>
  <c r="G145" i="29" s="1"/>
  <c r="E146" i="29"/>
  <c r="G146" i="29" s="1"/>
  <c r="E147" i="29"/>
  <c r="G147" i="29" s="1"/>
  <c r="E148" i="29"/>
  <c r="G148" i="29" s="1"/>
  <c r="E149" i="29"/>
  <c r="G149" i="29" s="1"/>
  <c r="E150" i="29"/>
  <c r="G150" i="29" s="1"/>
  <c r="E151" i="29"/>
  <c r="G151" i="29" s="1"/>
  <c r="E152" i="29"/>
  <c r="G152" i="29" s="1"/>
  <c r="E153" i="29"/>
  <c r="G153" i="29" s="1"/>
  <c r="E154" i="29"/>
  <c r="G154" i="29" s="1"/>
  <c r="E155" i="29"/>
  <c r="G155" i="29" s="1"/>
  <c r="E156" i="29"/>
  <c r="G156" i="29" s="1"/>
  <c r="E157" i="29"/>
  <c r="G157" i="29" s="1"/>
  <c r="E158" i="29"/>
  <c r="G158" i="29" s="1"/>
  <c r="E159" i="29"/>
  <c r="G159" i="29" s="1"/>
  <c r="E160" i="29"/>
  <c r="G160" i="29" s="1"/>
  <c r="E161" i="29"/>
  <c r="G161" i="29" s="1"/>
  <c r="E162" i="29"/>
  <c r="G162" i="29" s="1"/>
  <c r="E163" i="29"/>
  <c r="G163" i="29" s="1"/>
  <c r="E137" i="28"/>
  <c r="G137" i="28" s="1"/>
  <c r="E138" i="28"/>
  <c r="G138" i="28" s="1"/>
  <c r="E139" i="28"/>
  <c r="G139" i="28" s="1"/>
  <c r="E140" i="28"/>
  <c r="G140" i="28" s="1"/>
  <c r="E141" i="28"/>
  <c r="G141" i="28" s="1"/>
  <c r="E142" i="28"/>
  <c r="G142" i="28" s="1"/>
  <c r="E143" i="28"/>
  <c r="G143" i="28" s="1"/>
  <c r="E144" i="28"/>
  <c r="G144" i="28" s="1"/>
  <c r="E145" i="28"/>
  <c r="G145" i="28" s="1"/>
  <c r="E146" i="28"/>
  <c r="G146" i="28" s="1"/>
  <c r="E147" i="28"/>
  <c r="G147" i="28" s="1"/>
  <c r="E148" i="28"/>
  <c r="G148" i="28" s="1"/>
  <c r="E149" i="28"/>
  <c r="G149" i="28" s="1"/>
  <c r="E150" i="28"/>
  <c r="G150" i="28" s="1"/>
  <c r="E151" i="28"/>
  <c r="G151" i="28" s="1"/>
  <c r="E152" i="28"/>
  <c r="G152" i="28" s="1"/>
  <c r="E153" i="28"/>
  <c r="G153" i="28" s="1"/>
  <c r="E154" i="28"/>
  <c r="G154" i="28" s="1"/>
  <c r="E155" i="28"/>
  <c r="G155" i="28" s="1"/>
  <c r="E156" i="28"/>
  <c r="G156" i="28" s="1"/>
  <c r="E157" i="28"/>
  <c r="G157" i="28" s="1"/>
  <c r="E158" i="28"/>
  <c r="G158" i="28" s="1"/>
  <c r="E159" i="28"/>
  <c r="G159" i="28" s="1"/>
  <c r="E160" i="28"/>
  <c r="G160" i="28" s="1"/>
  <c r="E161" i="28"/>
  <c r="G161" i="28" s="1"/>
  <c r="E162" i="28"/>
  <c r="G162" i="28" s="1"/>
  <c r="E163" i="28"/>
  <c r="G163" i="28" s="1"/>
  <c r="E137" i="27" l="1"/>
  <c r="G137" i="27" s="1"/>
  <c r="E138" i="27"/>
  <c r="G138" i="27" s="1"/>
  <c r="E139" i="27"/>
  <c r="G139" i="27" s="1"/>
  <c r="E140" i="27"/>
  <c r="G140" i="27" s="1"/>
  <c r="E141" i="27"/>
  <c r="G141" i="27" s="1"/>
  <c r="E142" i="27"/>
  <c r="G142" i="27" s="1"/>
  <c r="E143" i="27"/>
  <c r="G143" i="27" s="1"/>
  <c r="E144" i="27"/>
  <c r="G144" i="27" s="1"/>
  <c r="E145" i="27"/>
  <c r="G145" i="27" s="1"/>
  <c r="E146" i="27"/>
  <c r="G146" i="27" s="1"/>
  <c r="E147" i="27"/>
  <c r="G147" i="27" s="1"/>
  <c r="E148" i="27"/>
  <c r="G148" i="27" s="1"/>
  <c r="E149" i="27"/>
  <c r="G149" i="27" s="1"/>
  <c r="E150" i="27"/>
  <c r="G150" i="27" s="1"/>
  <c r="E151" i="27"/>
  <c r="G151" i="27" s="1"/>
  <c r="E152" i="27"/>
  <c r="G152" i="27" s="1"/>
  <c r="E153" i="27"/>
  <c r="G153" i="27" s="1"/>
  <c r="E154" i="27"/>
  <c r="G154" i="27" s="1"/>
  <c r="E155" i="27"/>
  <c r="G155" i="27" s="1"/>
  <c r="E156" i="27"/>
  <c r="G156" i="27" s="1"/>
  <c r="E157" i="27"/>
  <c r="G157" i="27" s="1"/>
  <c r="E158" i="27"/>
  <c r="G158" i="27" s="1"/>
  <c r="E159" i="27"/>
  <c r="G159" i="27" s="1"/>
  <c r="E160" i="27"/>
  <c r="G160" i="27" s="1"/>
  <c r="G161" i="27"/>
  <c r="G162" i="27"/>
  <c r="E163" i="27"/>
  <c r="G163" i="27" s="1"/>
  <c r="E163" i="26" l="1"/>
  <c r="G163" i="26" s="1"/>
  <c r="G162" i="26"/>
  <c r="G161" i="26"/>
  <c r="E160" i="26"/>
  <c r="G160" i="26" s="1"/>
  <c r="E159" i="26"/>
  <c r="G159" i="26" s="1"/>
  <c r="E158" i="26"/>
  <c r="G158" i="26" s="1"/>
  <c r="E157" i="26"/>
  <c r="G157" i="26" s="1"/>
  <c r="E156" i="26"/>
  <c r="G156" i="26" s="1"/>
  <c r="E155" i="26"/>
  <c r="G155" i="26" s="1"/>
  <c r="E154" i="26"/>
  <c r="G154" i="26" s="1"/>
  <c r="E153" i="26"/>
  <c r="G153" i="26" s="1"/>
  <c r="E152" i="26"/>
  <c r="G152" i="26" s="1"/>
  <c r="E151" i="26"/>
  <c r="G151" i="26" s="1"/>
  <c r="E150" i="26"/>
  <c r="G150" i="26" s="1"/>
  <c r="E149" i="26"/>
  <c r="G149" i="26" s="1"/>
  <c r="E148" i="26"/>
  <c r="G148" i="26" s="1"/>
  <c r="E147" i="26"/>
  <c r="G147" i="26" s="1"/>
  <c r="E146" i="26"/>
  <c r="G146" i="26" s="1"/>
  <c r="E145" i="26"/>
  <c r="G145" i="26" s="1"/>
  <c r="E144" i="26"/>
  <c r="G144" i="26" s="1"/>
  <c r="E143" i="26"/>
  <c r="G143" i="26" s="1"/>
  <c r="E142" i="26"/>
  <c r="G142" i="26" s="1"/>
  <c r="E141" i="26"/>
  <c r="G141" i="26" s="1"/>
  <c r="E140" i="26"/>
  <c r="G140" i="26" s="1"/>
  <c r="E139" i="26"/>
  <c r="G139" i="26" s="1"/>
  <c r="E138" i="26"/>
  <c r="G138" i="26" s="1"/>
  <c r="E137" i="26"/>
  <c r="G137" i="26" s="1"/>
  <c r="E137" i="25" l="1"/>
  <c r="G137" i="25" s="1"/>
  <c r="E138" i="25"/>
  <c r="G138" i="25" s="1"/>
  <c r="E139" i="25"/>
  <c r="G139" i="25" s="1"/>
  <c r="E140" i="25"/>
  <c r="G140" i="25" s="1"/>
  <c r="E141" i="25"/>
  <c r="G141" i="25" s="1"/>
  <c r="E142" i="25"/>
  <c r="G142" i="25" s="1"/>
  <c r="E143" i="25"/>
  <c r="G143" i="25" s="1"/>
  <c r="E144" i="25"/>
  <c r="G144" i="25" s="1"/>
  <c r="E145" i="25"/>
  <c r="G145" i="25" s="1"/>
  <c r="E146" i="25"/>
  <c r="G146" i="25" s="1"/>
  <c r="E147" i="25"/>
  <c r="G147" i="25" s="1"/>
  <c r="E148" i="25"/>
  <c r="G148" i="25" s="1"/>
  <c r="E149" i="25"/>
  <c r="G149" i="25" s="1"/>
  <c r="E150" i="25"/>
  <c r="G150" i="25" s="1"/>
  <c r="E151" i="25"/>
  <c r="G151" i="25" s="1"/>
  <c r="E152" i="25"/>
  <c r="G152" i="25" s="1"/>
  <c r="E153" i="25"/>
  <c r="G153" i="25" s="1"/>
  <c r="E154" i="25"/>
  <c r="G154" i="25" s="1"/>
  <c r="E155" i="25"/>
  <c r="G155" i="25" s="1"/>
  <c r="E156" i="25"/>
  <c r="G156" i="25" s="1"/>
  <c r="E157" i="25"/>
  <c r="G157" i="25" s="1"/>
  <c r="E158" i="25"/>
  <c r="G158" i="25" s="1"/>
  <c r="E159" i="25"/>
  <c r="G159" i="25" s="1"/>
  <c r="E160" i="25"/>
  <c r="G160" i="25" s="1"/>
  <c r="E161" i="25"/>
  <c r="G161" i="25" s="1"/>
  <c r="E162" i="25"/>
  <c r="G162" i="25" s="1"/>
  <c r="E163" i="25"/>
  <c r="G163" i="25" s="1"/>
  <c r="E137" i="24" l="1"/>
  <c r="G137" i="24" s="1"/>
  <c r="E138" i="24"/>
  <c r="G138" i="24" s="1"/>
  <c r="E139" i="24"/>
  <c r="G139" i="24" s="1"/>
  <c r="E140" i="24"/>
  <c r="G140" i="24" s="1"/>
  <c r="E141" i="24"/>
  <c r="G141" i="24" s="1"/>
  <c r="E142" i="24"/>
  <c r="G142" i="24" s="1"/>
  <c r="E143" i="24"/>
  <c r="G143" i="24" s="1"/>
  <c r="E144" i="24"/>
  <c r="G144" i="24" s="1"/>
  <c r="E145" i="24"/>
  <c r="G145" i="24" s="1"/>
  <c r="E146" i="24"/>
  <c r="G146" i="24" s="1"/>
  <c r="E147" i="24"/>
  <c r="G147" i="24" s="1"/>
  <c r="E148" i="24"/>
  <c r="G148" i="24" s="1"/>
  <c r="E149" i="24"/>
  <c r="G149" i="24" s="1"/>
  <c r="E150" i="24"/>
  <c r="G150" i="24" s="1"/>
  <c r="E151" i="24"/>
  <c r="G151" i="24" s="1"/>
  <c r="E152" i="24"/>
  <c r="G152" i="24" s="1"/>
  <c r="E153" i="24"/>
  <c r="G153" i="24" s="1"/>
  <c r="E154" i="24"/>
  <c r="G154" i="24" s="1"/>
  <c r="E155" i="24"/>
  <c r="G155" i="24" s="1"/>
  <c r="E156" i="24"/>
  <c r="G156" i="24" s="1"/>
  <c r="E157" i="24"/>
  <c r="G157" i="24" s="1"/>
  <c r="E158" i="24"/>
  <c r="G158" i="24" s="1"/>
  <c r="E159" i="24"/>
  <c r="G159" i="24" s="1"/>
  <c r="E160" i="24"/>
  <c r="G160" i="24" s="1"/>
  <c r="E161" i="24"/>
  <c r="G161" i="24" s="1"/>
  <c r="E162" i="24"/>
  <c r="G162" i="24" s="1"/>
  <c r="E163" i="24"/>
  <c r="G163" i="24" s="1"/>
  <c r="E160" i="32" l="1"/>
  <c r="G160" i="32" s="1"/>
  <c r="E160" i="34"/>
  <c r="G160" i="34" s="1"/>
  <c r="E161" i="34"/>
  <c r="G161" i="34" s="1"/>
  <c r="E162" i="34"/>
  <c r="G162" i="34" s="1"/>
  <c r="K162" i="34" s="1"/>
  <c r="K162" i="32" s="1"/>
  <c r="K162" i="24" s="1"/>
  <c r="K162" i="25" s="1"/>
  <c r="K162" i="26" s="1"/>
  <c r="K162" i="27" s="1"/>
  <c r="K162" i="28" s="1"/>
  <c r="K162" i="29" s="1"/>
  <c r="K162" i="30" s="1"/>
  <c r="K162" i="31" s="1"/>
  <c r="E163" i="34"/>
  <c r="E150" i="34"/>
  <c r="G150" i="34" s="1"/>
  <c r="K150" i="34" s="1"/>
  <c r="E151" i="34"/>
  <c r="G151" i="34" s="1"/>
  <c r="K151" i="34" s="1"/>
  <c r="E152" i="34"/>
  <c r="G152" i="34" s="1"/>
  <c r="K152" i="34" s="1"/>
  <c r="E153" i="34"/>
  <c r="G153" i="34" s="1"/>
  <c r="K153" i="34" s="1"/>
  <c r="E154" i="34"/>
  <c r="G154" i="34" s="1"/>
  <c r="K154" i="34" s="1"/>
  <c r="E155" i="34"/>
  <c r="G155" i="34" s="1"/>
  <c r="K155" i="34" s="1"/>
  <c r="E156" i="34"/>
  <c r="G156" i="34" s="1"/>
  <c r="E157" i="34"/>
  <c r="G157" i="34" s="1"/>
  <c r="E158" i="34"/>
  <c r="G158" i="34" s="1"/>
  <c r="E159" i="34"/>
  <c r="G159" i="34" s="1"/>
  <c r="K159" i="34" s="1"/>
  <c r="F158" i="14"/>
  <c r="G158" i="14"/>
  <c r="H158" i="14"/>
  <c r="K158" i="14"/>
  <c r="L158" i="14"/>
  <c r="M158" i="14"/>
  <c r="N158" i="14"/>
  <c r="O158" i="14"/>
  <c r="P158" i="14"/>
  <c r="Q158" i="14"/>
  <c r="R158" i="14"/>
  <c r="F159" i="14"/>
  <c r="G159" i="14"/>
  <c r="H159" i="14"/>
  <c r="K159" i="14"/>
  <c r="L159" i="14"/>
  <c r="M159" i="14"/>
  <c r="N159" i="14"/>
  <c r="O159" i="14"/>
  <c r="P159" i="14"/>
  <c r="Q159" i="14"/>
  <c r="R159" i="14"/>
  <c r="F160" i="14"/>
  <c r="G160" i="14"/>
  <c r="H160" i="14"/>
  <c r="K160" i="14"/>
  <c r="L160" i="14"/>
  <c r="M160" i="14"/>
  <c r="N160" i="14"/>
  <c r="O160" i="14"/>
  <c r="P160" i="14"/>
  <c r="Q160" i="14"/>
  <c r="R160" i="14"/>
  <c r="F161" i="14"/>
  <c r="G161" i="14"/>
  <c r="H161" i="14"/>
  <c r="K161" i="14"/>
  <c r="L161" i="14"/>
  <c r="M161" i="14"/>
  <c r="N161" i="14"/>
  <c r="O161" i="14"/>
  <c r="P161" i="14"/>
  <c r="Q161" i="14"/>
  <c r="R161" i="14"/>
  <c r="F162" i="14"/>
  <c r="G162" i="14"/>
  <c r="H162" i="14"/>
  <c r="K162" i="14"/>
  <c r="L162" i="14"/>
  <c r="M162" i="14"/>
  <c r="N162" i="14"/>
  <c r="O162" i="14"/>
  <c r="P162" i="14"/>
  <c r="Q162" i="14"/>
  <c r="R162" i="14"/>
  <c r="F163" i="14"/>
  <c r="G163" i="14"/>
  <c r="H163" i="14"/>
  <c r="J163" i="14"/>
  <c r="K163" i="14"/>
  <c r="L163" i="14"/>
  <c r="M163" i="14"/>
  <c r="N163" i="14"/>
  <c r="O163" i="14"/>
  <c r="P163" i="14"/>
  <c r="Q163" i="14"/>
  <c r="R163" i="14"/>
  <c r="F164" i="14"/>
  <c r="G164" i="14"/>
  <c r="H164" i="14"/>
  <c r="J164" i="14"/>
  <c r="K164" i="14"/>
  <c r="L164" i="14"/>
  <c r="M164" i="14"/>
  <c r="N164" i="14"/>
  <c r="O164" i="14"/>
  <c r="P164" i="14"/>
  <c r="Q164" i="14"/>
  <c r="R164" i="14"/>
  <c r="F165" i="14"/>
  <c r="G165" i="14"/>
  <c r="H165" i="14"/>
  <c r="J165" i="14"/>
  <c r="K165" i="14"/>
  <c r="L165" i="14"/>
  <c r="M165" i="14"/>
  <c r="N165" i="14"/>
  <c r="O165" i="14"/>
  <c r="P165" i="14"/>
  <c r="Q165" i="14"/>
  <c r="R165" i="14"/>
  <c r="G163" i="34" l="1"/>
  <c r="I165" i="14" s="1"/>
  <c r="I158" i="14"/>
  <c r="K156" i="34"/>
  <c r="K157" i="34"/>
  <c r="I159" i="14"/>
  <c r="J162" i="14"/>
  <c r="I163" i="14"/>
  <c r="K161" i="34"/>
  <c r="K161" i="32" s="1"/>
  <c r="K161" i="24" s="1"/>
  <c r="K161" i="25" s="1"/>
  <c r="K161" i="26" s="1"/>
  <c r="K161" i="27" s="1"/>
  <c r="K161" i="28" s="1"/>
  <c r="K161" i="29" s="1"/>
  <c r="K161" i="30" s="1"/>
  <c r="K161" i="31" s="1"/>
  <c r="I162" i="14"/>
  <c r="K160" i="34"/>
  <c r="K160" i="32" s="1"/>
  <c r="K160" i="24" s="1"/>
  <c r="K160" i="25" s="1"/>
  <c r="K160" i="26" s="1"/>
  <c r="K160" i="27" s="1"/>
  <c r="K160" i="28" s="1"/>
  <c r="K160" i="29" s="1"/>
  <c r="K160" i="30" s="1"/>
  <c r="K160" i="31" s="1"/>
  <c r="I164" i="14"/>
  <c r="K158" i="34"/>
  <c r="I160" i="14"/>
  <c r="I161" i="14"/>
  <c r="E150" i="32"/>
  <c r="G150" i="32" s="1"/>
  <c r="E151" i="32"/>
  <c r="G151" i="32" s="1"/>
  <c r="K151" i="32" s="1"/>
  <c r="K151" i="24" s="1"/>
  <c r="K151" i="25" s="1"/>
  <c r="K151" i="26" s="1"/>
  <c r="K151" i="27" s="1"/>
  <c r="K151" i="28" s="1"/>
  <c r="K151" i="29" s="1"/>
  <c r="K151" i="30" s="1"/>
  <c r="K151" i="31" s="1"/>
  <c r="E152" i="32"/>
  <c r="G152" i="32" s="1"/>
  <c r="E153" i="32"/>
  <c r="G153" i="32" s="1"/>
  <c r="E154" i="32"/>
  <c r="G154" i="32" s="1"/>
  <c r="E155" i="32"/>
  <c r="G155" i="32" s="1"/>
  <c r="E156" i="32"/>
  <c r="G156" i="32" s="1"/>
  <c r="E157" i="32"/>
  <c r="G157" i="32" s="1"/>
  <c r="E158" i="32"/>
  <c r="G158" i="32" s="1"/>
  <c r="E159" i="32"/>
  <c r="G159" i="32" s="1"/>
  <c r="F152" i="14"/>
  <c r="G152" i="14"/>
  <c r="H152" i="14"/>
  <c r="K152" i="14"/>
  <c r="L152" i="14"/>
  <c r="M152" i="14"/>
  <c r="N152" i="14"/>
  <c r="O152" i="14"/>
  <c r="P152" i="14"/>
  <c r="Q152" i="14"/>
  <c r="R152" i="14"/>
  <c r="F153" i="14"/>
  <c r="G153" i="14"/>
  <c r="H153" i="14"/>
  <c r="I153" i="14"/>
  <c r="K153" i="14"/>
  <c r="L153" i="14"/>
  <c r="M153" i="14"/>
  <c r="N153" i="14"/>
  <c r="O153" i="14"/>
  <c r="P153" i="14"/>
  <c r="Q153" i="14"/>
  <c r="R153" i="14"/>
  <c r="F154" i="14"/>
  <c r="G154" i="14"/>
  <c r="H154" i="14"/>
  <c r="I154" i="14"/>
  <c r="K154" i="14"/>
  <c r="L154" i="14"/>
  <c r="M154" i="14"/>
  <c r="N154" i="14"/>
  <c r="O154" i="14"/>
  <c r="P154" i="14"/>
  <c r="Q154" i="14"/>
  <c r="R154" i="14"/>
  <c r="F155" i="14"/>
  <c r="G155" i="14"/>
  <c r="H155" i="14"/>
  <c r="I155" i="14"/>
  <c r="K155" i="14"/>
  <c r="L155" i="14"/>
  <c r="M155" i="14"/>
  <c r="N155" i="14"/>
  <c r="O155" i="14"/>
  <c r="P155" i="14"/>
  <c r="Q155" i="14"/>
  <c r="R155" i="14"/>
  <c r="F156" i="14"/>
  <c r="G156" i="14"/>
  <c r="H156" i="14"/>
  <c r="I156" i="14"/>
  <c r="K156" i="14"/>
  <c r="L156" i="14"/>
  <c r="M156" i="14"/>
  <c r="N156" i="14"/>
  <c r="O156" i="14"/>
  <c r="P156" i="14"/>
  <c r="Q156" i="14"/>
  <c r="R156" i="14"/>
  <c r="F157" i="14"/>
  <c r="G157" i="14"/>
  <c r="H157" i="14"/>
  <c r="I157" i="14"/>
  <c r="K157" i="14"/>
  <c r="L157" i="14"/>
  <c r="M157" i="14"/>
  <c r="N157" i="14"/>
  <c r="O157" i="14"/>
  <c r="P157" i="14"/>
  <c r="Q157" i="14"/>
  <c r="R157" i="14"/>
  <c r="K163" i="34" l="1"/>
  <c r="K163" i="32" s="1"/>
  <c r="K163" i="24" s="1"/>
  <c r="K163" i="25" s="1"/>
  <c r="K163" i="26" s="1"/>
  <c r="K163" i="27" s="1"/>
  <c r="K163" i="28" s="1"/>
  <c r="K163" i="29" s="1"/>
  <c r="K163" i="30" s="1"/>
  <c r="K163" i="31" s="1"/>
  <c r="J158" i="14"/>
  <c r="K156" i="32"/>
  <c r="K156" i="24" s="1"/>
  <c r="K156" i="25" s="1"/>
  <c r="K156" i="26" s="1"/>
  <c r="K156" i="27" s="1"/>
  <c r="K156" i="28" s="1"/>
  <c r="K156" i="29" s="1"/>
  <c r="K156" i="30" s="1"/>
  <c r="K156" i="31" s="1"/>
  <c r="K155" i="32"/>
  <c r="K155" i="24" s="1"/>
  <c r="K155" i="25" s="1"/>
  <c r="K155" i="26" s="1"/>
  <c r="K155" i="27" s="1"/>
  <c r="K155" i="28" s="1"/>
  <c r="K155" i="29" s="1"/>
  <c r="K155" i="30" s="1"/>
  <c r="K155" i="31" s="1"/>
  <c r="J157" i="14"/>
  <c r="K157" i="32"/>
  <c r="K157" i="24" s="1"/>
  <c r="K157" i="25" s="1"/>
  <c r="K157" i="26" s="1"/>
  <c r="K157" i="27" s="1"/>
  <c r="K157" i="28" s="1"/>
  <c r="K157" i="29" s="1"/>
  <c r="K157" i="30" s="1"/>
  <c r="K157" i="31" s="1"/>
  <c r="J159" i="14"/>
  <c r="K159" i="32"/>
  <c r="K159" i="24" s="1"/>
  <c r="K159" i="25" s="1"/>
  <c r="K159" i="26" s="1"/>
  <c r="K159" i="27" s="1"/>
  <c r="K159" i="28" s="1"/>
  <c r="K159" i="29" s="1"/>
  <c r="K159" i="30" s="1"/>
  <c r="K159" i="31" s="1"/>
  <c r="J161" i="14"/>
  <c r="K158" i="32"/>
  <c r="K158" i="24" s="1"/>
  <c r="K158" i="25" s="1"/>
  <c r="K158" i="26" s="1"/>
  <c r="K158" i="27" s="1"/>
  <c r="K158" i="28" s="1"/>
  <c r="K158" i="29" s="1"/>
  <c r="K158" i="30" s="1"/>
  <c r="K158" i="31" s="1"/>
  <c r="J160" i="14"/>
  <c r="K152" i="32"/>
  <c r="K152" i="24" s="1"/>
  <c r="K152" i="25" s="1"/>
  <c r="K152" i="26" s="1"/>
  <c r="K152" i="27" s="1"/>
  <c r="K152" i="28" s="1"/>
  <c r="K152" i="29" s="1"/>
  <c r="K152" i="30" s="1"/>
  <c r="K152" i="31" s="1"/>
  <c r="J154" i="14"/>
  <c r="K154" i="32"/>
  <c r="K154" i="24" s="1"/>
  <c r="K154" i="25" s="1"/>
  <c r="K154" i="26" s="1"/>
  <c r="K154" i="27" s="1"/>
  <c r="K154" i="28" s="1"/>
  <c r="K154" i="29" s="1"/>
  <c r="K154" i="30" s="1"/>
  <c r="K154" i="31" s="1"/>
  <c r="J156" i="14"/>
  <c r="K153" i="32"/>
  <c r="K153" i="24" s="1"/>
  <c r="K153" i="25" s="1"/>
  <c r="K153" i="26" s="1"/>
  <c r="K153" i="27" s="1"/>
  <c r="K153" i="28" s="1"/>
  <c r="K153" i="29" s="1"/>
  <c r="K153" i="30" s="1"/>
  <c r="K153" i="31" s="1"/>
  <c r="J155" i="14"/>
  <c r="J152" i="14"/>
  <c r="J153" i="14"/>
  <c r="E137" i="32"/>
  <c r="G137" i="32" s="1"/>
  <c r="E138" i="32"/>
  <c r="G138" i="32" s="1"/>
  <c r="E139" i="32"/>
  <c r="G139" i="32" s="1"/>
  <c r="E140" i="32"/>
  <c r="G140" i="32" s="1"/>
  <c r="J142" i="14" s="1"/>
  <c r="E141" i="32"/>
  <c r="G141" i="32" s="1"/>
  <c r="E142" i="32"/>
  <c r="G142" i="32" s="1"/>
  <c r="E143" i="32"/>
  <c r="G143" i="32" s="1"/>
  <c r="E144" i="32"/>
  <c r="G144" i="32" s="1"/>
  <c r="E145" i="32"/>
  <c r="G145" i="32" s="1"/>
  <c r="E146" i="32"/>
  <c r="G146" i="32" s="1"/>
  <c r="E147" i="32"/>
  <c r="G147" i="32" s="1"/>
  <c r="E148" i="32"/>
  <c r="G148" i="32" s="1"/>
  <c r="E149" i="32"/>
  <c r="G149" i="32" s="1"/>
  <c r="E149" i="34"/>
  <c r="G149" i="34" s="1"/>
  <c r="E137" i="34"/>
  <c r="G137" i="34" s="1"/>
  <c r="E138" i="34"/>
  <c r="G138" i="34" s="1"/>
  <c r="E139" i="34"/>
  <c r="G139" i="34" s="1"/>
  <c r="E140" i="34"/>
  <c r="G140" i="34" s="1"/>
  <c r="E141" i="34"/>
  <c r="G141" i="34" s="1"/>
  <c r="E142" i="34"/>
  <c r="G142" i="34" s="1"/>
  <c r="E143" i="34"/>
  <c r="G143" i="34" s="1"/>
  <c r="E144" i="34"/>
  <c r="G144" i="34" s="1"/>
  <c r="E145" i="34"/>
  <c r="G145" i="34" s="1"/>
  <c r="E146" i="34"/>
  <c r="G146" i="34" s="1"/>
  <c r="E147" i="34"/>
  <c r="G147" i="34" s="1"/>
  <c r="I152" i="14" s="1"/>
  <c r="E148" i="34"/>
  <c r="G148" i="34" s="1"/>
  <c r="H139" i="14"/>
  <c r="H142" i="14"/>
  <c r="H146" i="14"/>
  <c r="H147" i="14"/>
  <c r="H151" i="14"/>
  <c r="F151" i="14"/>
  <c r="K151" i="14"/>
  <c r="L151" i="14"/>
  <c r="M151" i="14"/>
  <c r="N151" i="14"/>
  <c r="O151" i="14"/>
  <c r="P151" i="14"/>
  <c r="Q151" i="14"/>
  <c r="R151" i="14"/>
  <c r="F139" i="14"/>
  <c r="K139" i="14"/>
  <c r="L139" i="14"/>
  <c r="M139" i="14"/>
  <c r="N139" i="14"/>
  <c r="O139" i="14"/>
  <c r="P139" i="14"/>
  <c r="Q139" i="14"/>
  <c r="R139" i="14"/>
  <c r="F140" i="14"/>
  <c r="K140" i="14"/>
  <c r="L140" i="14"/>
  <c r="M140" i="14"/>
  <c r="N140" i="14"/>
  <c r="O140" i="14"/>
  <c r="P140" i="14"/>
  <c r="Q140" i="14"/>
  <c r="R140" i="14"/>
  <c r="F141" i="14"/>
  <c r="K141" i="14"/>
  <c r="L141" i="14"/>
  <c r="M141" i="14"/>
  <c r="N141" i="14"/>
  <c r="O141" i="14"/>
  <c r="P141" i="14"/>
  <c r="Q141" i="14"/>
  <c r="R141" i="14"/>
  <c r="F142" i="14"/>
  <c r="K142" i="14"/>
  <c r="L142" i="14"/>
  <c r="M142" i="14"/>
  <c r="N142" i="14"/>
  <c r="O142" i="14"/>
  <c r="P142" i="14"/>
  <c r="Q142" i="14"/>
  <c r="R142" i="14"/>
  <c r="F143" i="14"/>
  <c r="K143" i="14"/>
  <c r="L143" i="14"/>
  <c r="M143" i="14"/>
  <c r="N143" i="14"/>
  <c r="O143" i="14"/>
  <c r="P143" i="14"/>
  <c r="Q143" i="14"/>
  <c r="R143" i="14"/>
  <c r="F144" i="14"/>
  <c r="K144" i="14"/>
  <c r="L144" i="14"/>
  <c r="M144" i="14"/>
  <c r="N144" i="14"/>
  <c r="O144" i="14"/>
  <c r="P144" i="14"/>
  <c r="Q144" i="14"/>
  <c r="R144" i="14"/>
  <c r="F145" i="14"/>
  <c r="K145" i="14"/>
  <c r="L145" i="14"/>
  <c r="M145" i="14"/>
  <c r="N145" i="14"/>
  <c r="O145" i="14"/>
  <c r="P145" i="14"/>
  <c r="Q145" i="14"/>
  <c r="R145" i="14"/>
  <c r="F146" i="14"/>
  <c r="K146" i="14"/>
  <c r="L146" i="14"/>
  <c r="M146" i="14"/>
  <c r="N146" i="14"/>
  <c r="O146" i="14"/>
  <c r="P146" i="14"/>
  <c r="Q146" i="14"/>
  <c r="R146" i="14"/>
  <c r="F147" i="14"/>
  <c r="K147" i="14"/>
  <c r="L147" i="14"/>
  <c r="M147" i="14"/>
  <c r="N147" i="14"/>
  <c r="O147" i="14"/>
  <c r="P147" i="14"/>
  <c r="Q147" i="14"/>
  <c r="R147" i="14"/>
  <c r="F148" i="14"/>
  <c r="K148" i="14"/>
  <c r="L148" i="14"/>
  <c r="M148" i="14"/>
  <c r="N148" i="14"/>
  <c r="O148" i="14"/>
  <c r="P148" i="14"/>
  <c r="Q148" i="14"/>
  <c r="R148" i="14"/>
  <c r="F149" i="14"/>
  <c r="K149" i="14"/>
  <c r="L149" i="14"/>
  <c r="M149" i="14"/>
  <c r="N149" i="14"/>
  <c r="O149" i="14"/>
  <c r="P149" i="14"/>
  <c r="Q149" i="14"/>
  <c r="R149" i="14"/>
  <c r="F150" i="14"/>
  <c r="K150" i="14"/>
  <c r="L150" i="14"/>
  <c r="M150" i="14"/>
  <c r="N150" i="14"/>
  <c r="O150" i="14"/>
  <c r="P150" i="14"/>
  <c r="Q150" i="14"/>
  <c r="R150" i="14"/>
  <c r="K143" i="35" l="1"/>
  <c r="K138" i="35"/>
  <c r="G140" i="14"/>
  <c r="K139" i="35"/>
  <c r="G141" i="14"/>
  <c r="K142" i="35"/>
  <c r="G144" i="14"/>
  <c r="G150" i="14"/>
  <c r="G149" i="14"/>
  <c r="K146" i="35"/>
  <c r="G148" i="14"/>
  <c r="J146" i="14"/>
  <c r="J150" i="14"/>
  <c r="J145" i="14"/>
  <c r="J148" i="14"/>
  <c r="J143" i="14"/>
  <c r="J147" i="14"/>
  <c r="J151" i="14"/>
  <c r="J140" i="14"/>
  <c r="J144" i="14"/>
  <c r="J139" i="14"/>
  <c r="J141" i="14"/>
  <c r="J149" i="14"/>
  <c r="I150" i="14"/>
  <c r="I144" i="14"/>
  <c r="I151" i="14"/>
  <c r="I143" i="14"/>
  <c r="I145" i="14"/>
  <c r="I147" i="14"/>
  <c r="I149" i="14"/>
  <c r="I146" i="14"/>
  <c r="I148" i="14"/>
  <c r="H143" i="14"/>
  <c r="H150" i="14"/>
  <c r="H145" i="14"/>
  <c r="H140" i="14"/>
  <c r="H149" i="14"/>
  <c r="H144" i="14"/>
  <c r="H148" i="14"/>
  <c r="H141" i="14"/>
  <c r="G151" i="14"/>
  <c r="K141" i="35"/>
  <c r="G143" i="14"/>
  <c r="K145" i="35"/>
  <c r="G147" i="14"/>
  <c r="G142" i="14"/>
  <c r="K140" i="35"/>
  <c r="G146" i="14"/>
  <c r="K144" i="35"/>
  <c r="K137" i="35"/>
  <c r="G139" i="14"/>
  <c r="K145" i="33" l="1"/>
  <c r="K145" i="34" s="1"/>
  <c r="K145" i="32" s="1"/>
  <c r="K145" i="24" s="1"/>
  <c r="K145" i="25" s="1"/>
  <c r="K145" i="26" s="1"/>
  <c r="K145" i="27" s="1"/>
  <c r="K145" i="28" s="1"/>
  <c r="K145" i="29" s="1"/>
  <c r="K145" i="30" s="1"/>
  <c r="K145" i="31" s="1"/>
  <c r="K149" i="33"/>
  <c r="K149" i="34" s="1"/>
  <c r="K149" i="32" s="1"/>
  <c r="K149" i="24" s="1"/>
  <c r="K149" i="25" s="1"/>
  <c r="K149" i="26" s="1"/>
  <c r="K149" i="27" s="1"/>
  <c r="K149" i="28" s="1"/>
  <c r="K149" i="29" s="1"/>
  <c r="K149" i="30" s="1"/>
  <c r="K149" i="31" s="1"/>
  <c r="K139" i="33"/>
  <c r="K139" i="34" s="1"/>
  <c r="K140" i="33"/>
  <c r="K140" i="34" s="1"/>
  <c r="K147" i="33"/>
  <c r="K147" i="34" s="1"/>
  <c r="K147" i="32" s="1"/>
  <c r="K147" i="24" s="1"/>
  <c r="K147" i="25" s="1"/>
  <c r="K147" i="26" s="1"/>
  <c r="K147" i="27" s="1"/>
  <c r="K147" i="28" s="1"/>
  <c r="K147" i="29" s="1"/>
  <c r="K147" i="30" s="1"/>
  <c r="K147" i="31" s="1"/>
  <c r="K137" i="33"/>
  <c r="K137" i="34" s="1"/>
  <c r="K141" i="33"/>
  <c r="K141" i="34" s="1"/>
  <c r="K141" i="32" s="1"/>
  <c r="K141" i="24" s="1"/>
  <c r="K141" i="25" s="1"/>
  <c r="K141" i="26" s="1"/>
  <c r="K141" i="27" s="1"/>
  <c r="K141" i="28" s="1"/>
  <c r="K141" i="29" s="1"/>
  <c r="K141" i="30" s="1"/>
  <c r="K141" i="31" s="1"/>
  <c r="K142" i="33"/>
  <c r="K142" i="34" s="1"/>
  <c r="K142" i="32" s="1"/>
  <c r="K142" i="24" s="1"/>
  <c r="K142" i="25" s="1"/>
  <c r="K142" i="26" s="1"/>
  <c r="K142" i="27" s="1"/>
  <c r="K142" i="28" s="1"/>
  <c r="K142" i="29" s="1"/>
  <c r="K142" i="30" s="1"/>
  <c r="K142" i="31" s="1"/>
  <c r="K138" i="33"/>
  <c r="K138" i="34" s="1"/>
  <c r="K144" i="33"/>
  <c r="K144" i="34" s="1"/>
  <c r="K144" i="32" s="1"/>
  <c r="K144" i="24" s="1"/>
  <c r="K144" i="25" s="1"/>
  <c r="K144" i="26" s="1"/>
  <c r="K144" i="27" s="1"/>
  <c r="K144" i="28" s="1"/>
  <c r="K144" i="29" s="1"/>
  <c r="K144" i="30" s="1"/>
  <c r="K144" i="31" s="1"/>
  <c r="K146" i="33"/>
  <c r="K146" i="34" s="1"/>
  <c r="K146" i="32" s="1"/>
  <c r="K146" i="24" s="1"/>
  <c r="K146" i="25" s="1"/>
  <c r="K146" i="26" s="1"/>
  <c r="K146" i="27" s="1"/>
  <c r="K146" i="28" s="1"/>
  <c r="K146" i="29" s="1"/>
  <c r="K146" i="30" s="1"/>
  <c r="K146" i="31" s="1"/>
  <c r="K148" i="33"/>
  <c r="K148" i="34" s="1"/>
  <c r="K148" i="32" s="1"/>
  <c r="K148" i="24" s="1"/>
  <c r="K148" i="25" s="1"/>
  <c r="K148" i="26" s="1"/>
  <c r="K148" i="27" s="1"/>
  <c r="K148" i="28" s="1"/>
  <c r="K148" i="29" s="1"/>
  <c r="K148" i="30" s="1"/>
  <c r="K148" i="31" s="1"/>
  <c r="K143" i="33"/>
  <c r="K143" i="34" s="1"/>
  <c r="K143" i="32" s="1"/>
  <c r="K143" i="24" s="1"/>
  <c r="K143" i="25" s="1"/>
  <c r="K143" i="26" s="1"/>
  <c r="K143" i="27" s="1"/>
  <c r="K143" i="28" s="1"/>
  <c r="K143" i="29" s="1"/>
  <c r="K143" i="30" s="1"/>
  <c r="K143" i="31" s="1"/>
  <c r="G145" i="14"/>
  <c r="K150" i="32"/>
  <c r="K150" i="24" s="1"/>
  <c r="K150" i="25" s="1"/>
  <c r="K150" i="26" s="1"/>
  <c r="K150" i="27" s="1"/>
  <c r="K150" i="28" s="1"/>
  <c r="K150" i="29" s="1"/>
  <c r="K150" i="30" s="1"/>
  <c r="K150" i="31" s="1"/>
  <c r="F10" i="14" l="1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E136" i="31" l="1"/>
  <c r="G136" i="31" s="1"/>
  <c r="E135" i="31"/>
  <c r="G135" i="31" s="1"/>
  <c r="E134" i="31"/>
  <c r="G134" i="31" s="1"/>
  <c r="E133" i="31"/>
  <c r="G133" i="31" s="1"/>
  <c r="E132" i="31"/>
  <c r="G132" i="31" s="1"/>
  <c r="E131" i="31"/>
  <c r="G131" i="31" s="1"/>
  <c r="E130" i="31"/>
  <c r="G130" i="31" s="1"/>
  <c r="E129" i="31"/>
  <c r="G129" i="31" s="1"/>
  <c r="E128" i="31"/>
  <c r="G128" i="31" s="1"/>
  <c r="E127" i="31"/>
  <c r="G127" i="31" s="1"/>
  <c r="E126" i="31"/>
  <c r="G126" i="31" s="1"/>
  <c r="E125" i="31"/>
  <c r="G125" i="31" s="1"/>
  <c r="E124" i="31"/>
  <c r="G124" i="31" s="1"/>
  <c r="E123" i="31"/>
  <c r="G123" i="31" s="1"/>
  <c r="E122" i="31"/>
  <c r="G122" i="31" s="1"/>
  <c r="E121" i="31"/>
  <c r="G121" i="31" s="1"/>
  <c r="E120" i="31"/>
  <c r="G120" i="31" s="1"/>
  <c r="E119" i="31"/>
  <c r="G119" i="31" s="1"/>
  <c r="E118" i="31"/>
  <c r="G118" i="31" s="1"/>
  <c r="E117" i="31"/>
  <c r="G117" i="31" s="1"/>
  <c r="E116" i="31"/>
  <c r="G116" i="31" s="1"/>
  <c r="E115" i="31"/>
  <c r="G115" i="31" s="1"/>
  <c r="E114" i="31"/>
  <c r="G114" i="31" s="1"/>
  <c r="E113" i="31"/>
  <c r="G113" i="31" s="1"/>
  <c r="E112" i="31"/>
  <c r="G112" i="31" s="1"/>
  <c r="E111" i="31"/>
  <c r="G111" i="31" s="1"/>
  <c r="E110" i="31"/>
  <c r="G110" i="31" s="1"/>
  <c r="E109" i="31"/>
  <c r="G109" i="31" s="1"/>
  <c r="E108" i="31"/>
  <c r="G108" i="31" s="1"/>
  <c r="E107" i="31"/>
  <c r="G107" i="31" s="1"/>
  <c r="E106" i="31"/>
  <c r="G106" i="31" s="1"/>
  <c r="E105" i="31"/>
  <c r="G105" i="31" s="1"/>
  <c r="E104" i="31"/>
  <c r="G104" i="31" s="1"/>
  <c r="E103" i="31"/>
  <c r="G103" i="31" s="1"/>
  <c r="E102" i="31"/>
  <c r="G102" i="31" s="1"/>
  <c r="E101" i="31"/>
  <c r="G101" i="31" s="1"/>
  <c r="E100" i="31"/>
  <c r="G100" i="31" s="1"/>
  <c r="E99" i="31"/>
  <c r="G99" i="31" s="1"/>
  <c r="E98" i="31"/>
  <c r="G98" i="31" s="1"/>
  <c r="E97" i="31"/>
  <c r="G97" i="31" s="1"/>
  <c r="E96" i="31"/>
  <c r="G96" i="31" s="1"/>
  <c r="E95" i="31"/>
  <c r="G95" i="31" s="1"/>
  <c r="E94" i="31"/>
  <c r="G94" i="31" s="1"/>
  <c r="E93" i="31"/>
  <c r="G93" i="31" s="1"/>
  <c r="E92" i="31"/>
  <c r="G92" i="31" s="1"/>
  <c r="E91" i="31"/>
  <c r="G91" i="31" s="1"/>
  <c r="E90" i="31"/>
  <c r="G90" i="31" s="1"/>
  <c r="E89" i="31"/>
  <c r="G89" i="31" s="1"/>
  <c r="E88" i="31"/>
  <c r="G88" i="31" s="1"/>
  <c r="E87" i="31"/>
  <c r="G87" i="31" s="1"/>
  <c r="E86" i="31"/>
  <c r="G86" i="31" s="1"/>
  <c r="E85" i="31"/>
  <c r="G85" i="31" s="1"/>
  <c r="E84" i="31"/>
  <c r="G84" i="31" s="1"/>
  <c r="E83" i="31"/>
  <c r="G83" i="31" s="1"/>
  <c r="E82" i="31"/>
  <c r="G82" i="31" s="1"/>
  <c r="E81" i="31"/>
  <c r="G81" i="31" s="1"/>
  <c r="E80" i="31"/>
  <c r="G80" i="31" s="1"/>
  <c r="E79" i="31"/>
  <c r="G79" i="31" s="1"/>
  <c r="E78" i="31"/>
  <c r="G78" i="31" s="1"/>
  <c r="E77" i="31"/>
  <c r="G77" i="31" s="1"/>
  <c r="E76" i="31"/>
  <c r="G76" i="31" s="1"/>
  <c r="E75" i="31"/>
  <c r="G75" i="31" s="1"/>
  <c r="E74" i="31"/>
  <c r="G74" i="31" s="1"/>
  <c r="E73" i="31"/>
  <c r="G73" i="31" s="1"/>
  <c r="E72" i="31"/>
  <c r="G72" i="31" s="1"/>
  <c r="E71" i="31"/>
  <c r="G71" i="31" s="1"/>
  <c r="E70" i="31"/>
  <c r="G70" i="31" s="1"/>
  <c r="E69" i="31"/>
  <c r="G69" i="31" s="1"/>
  <c r="E68" i="31"/>
  <c r="G68" i="31" s="1"/>
  <c r="E67" i="31"/>
  <c r="G67" i="31" s="1"/>
  <c r="E66" i="31"/>
  <c r="G66" i="31" s="1"/>
  <c r="E65" i="31"/>
  <c r="G65" i="31" s="1"/>
  <c r="E64" i="31"/>
  <c r="G64" i="31" s="1"/>
  <c r="E63" i="31"/>
  <c r="G63" i="31" s="1"/>
  <c r="E62" i="31"/>
  <c r="G62" i="31" s="1"/>
  <c r="E61" i="31"/>
  <c r="G61" i="31" s="1"/>
  <c r="E60" i="31"/>
  <c r="G60" i="31" s="1"/>
  <c r="E59" i="31"/>
  <c r="G59" i="31" s="1"/>
  <c r="E58" i="31"/>
  <c r="G58" i="31" s="1"/>
  <c r="E57" i="31"/>
  <c r="G57" i="31" s="1"/>
  <c r="E56" i="31"/>
  <c r="G56" i="31" s="1"/>
  <c r="E55" i="31"/>
  <c r="G55" i="31" s="1"/>
  <c r="E54" i="31"/>
  <c r="G54" i="31" s="1"/>
  <c r="E53" i="31"/>
  <c r="G53" i="31" s="1"/>
  <c r="E52" i="31"/>
  <c r="G52" i="31" s="1"/>
  <c r="E51" i="31"/>
  <c r="G51" i="31" s="1"/>
  <c r="E50" i="31"/>
  <c r="G50" i="31" s="1"/>
  <c r="E49" i="31"/>
  <c r="G49" i="31" s="1"/>
  <c r="E48" i="31"/>
  <c r="G48" i="31" s="1"/>
  <c r="E47" i="31"/>
  <c r="G47" i="31" s="1"/>
  <c r="E46" i="31"/>
  <c r="G46" i="31" s="1"/>
  <c r="E45" i="31"/>
  <c r="G45" i="31" s="1"/>
  <c r="E44" i="31"/>
  <c r="G44" i="31" s="1"/>
  <c r="E43" i="31"/>
  <c r="G43" i="31" s="1"/>
  <c r="E42" i="31"/>
  <c r="G42" i="31" s="1"/>
  <c r="E41" i="31"/>
  <c r="G41" i="31" s="1"/>
  <c r="E40" i="31"/>
  <c r="G40" i="31" s="1"/>
  <c r="E39" i="31"/>
  <c r="G39" i="31" s="1"/>
  <c r="E38" i="31"/>
  <c r="G38" i="31" s="1"/>
  <c r="E37" i="31"/>
  <c r="G37" i="31" s="1"/>
  <c r="E36" i="31"/>
  <c r="G36" i="31" s="1"/>
  <c r="E35" i="31"/>
  <c r="G35" i="31" s="1"/>
  <c r="E34" i="31"/>
  <c r="G34" i="31" s="1"/>
  <c r="E33" i="31"/>
  <c r="G33" i="31" s="1"/>
  <c r="E32" i="31"/>
  <c r="G32" i="31" s="1"/>
  <c r="E31" i="31"/>
  <c r="G31" i="31" s="1"/>
  <c r="E30" i="31"/>
  <c r="G30" i="31" s="1"/>
  <c r="E29" i="31"/>
  <c r="G29" i="31" s="1"/>
  <c r="E28" i="31"/>
  <c r="G28" i="31" s="1"/>
  <c r="E27" i="31"/>
  <c r="G27" i="31" s="1"/>
  <c r="E26" i="31"/>
  <c r="G26" i="31" s="1"/>
  <c r="E25" i="31"/>
  <c r="G25" i="31" s="1"/>
  <c r="E24" i="31"/>
  <c r="G24" i="31" s="1"/>
  <c r="E23" i="31"/>
  <c r="G23" i="31" s="1"/>
  <c r="E22" i="31"/>
  <c r="G22" i="31" s="1"/>
  <c r="E21" i="31"/>
  <c r="G21" i="31" s="1"/>
  <c r="E20" i="31"/>
  <c r="G20" i="31" s="1"/>
  <c r="E19" i="31"/>
  <c r="G19" i="31" s="1"/>
  <c r="E18" i="31"/>
  <c r="G18" i="31" s="1"/>
  <c r="E17" i="31"/>
  <c r="G17" i="31" s="1"/>
  <c r="E16" i="31"/>
  <c r="G16" i="31" s="1"/>
  <c r="E15" i="31"/>
  <c r="G15" i="31" s="1"/>
  <c r="E14" i="31"/>
  <c r="G14" i="31" s="1"/>
  <c r="E13" i="31"/>
  <c r="G13" i="31" s="1"/>
  <c r="E12" i="31"/>
  <c r="G12" i="31" s="1"/>
  <c r="E11" i="31"/>
  <c r="G11" i="31" s="1"/>
  <c r="E10" i="31"/>
  <c r="G10" i="31" s="1"/>
  <c r="E9" i="31"/>
  <c r="G9" i="31" s="1"/>
  <c r="E8" i="31"/>
  <c r="G8" i="31" s="1"/>
  <c r="E7" i="31"/>
  <c r="G7" i="31" s="1"/>
  <c r="E136" i="30"/>
  <c r="G136" i="30" s="1"/>
  <c r="E135" i="30"/>
  <c r="G135" i="30" s="1"/>
  <c r="E134" i="30"/>
  <c r="G134" i="30" s="1"/>
  <c r="E133" i="30"/>
  <c r="G133" i="30" s="1"/>
  <c r="E132" i="30"/>
  <c r="G132" i="30" s="1"/>
  <c r="E131" i="30"/>
  <c r="G131" i="30" s="1"/>
  <c r="E130" i="30"/>
  <c r="G130" i="30" s="1"/>
  <c r="E129" i="30"/>
  <c r="G129" i="30" s="1"/>
  <c r="E128" i="30"/>
  <c r="G128" i="30" s="1"/>
  <c r="E127" i="30"/>
  <c r="G127" i="30" s="1"/>
  <c r="E126" i="30"/>
  <c r="G126" i="30" s="1"/>
  <c r="E125" i="30"/>
  <c r="G125" i="30" s="1"/>
  <c r="E124" i="30"/>
  <c r="G124" i="30" s="1"/>
  <c r="E123" i="30"/>
  <c r="G123" i="30" s="1"/>
  <c r="E122" i="30"/>
  <c r="G122" i="30" s="1"/>
  <c r="E121" i="30"/>
  <c r="G121" i="30" s="1"/>
  <c r="E120" i="30"/>
  <c r="G120" i="30" s="1"/>
  <c r="E119" i="30"/>
  <c r="G119" i="30" s="1"/>
  <c r="E118" i="30"/>
  <c r="G118" i="30" s="1"/>
  <c r="E117" i="30"/>
  <c r="G117" i="30" s="1"/>
  <c r="E116" i="30"/>
  <c r="G116" i="30" s="1"/>
  <c r="E115" i="30"/>
  <c r="G115" i="30" s="1"/>
  <c r="E114" i="30"/>
  <c r="G114" i="30" s="1"/>
  <c r="E113" i="30"/>
  <c r="G113" i="30" s="1"/>
  <c r="E112" i="30"/>
  <c r="G112" i="30" s="1"/>
  <c r="E111" i="30"/>
  <c r="G111" i="30" s="1"/>
  <c r="E110" i="30"/>
  <c r="G110" i="30" s="1"/>
  <c r="E109" i="30"/>
  <c r="G109" i="30" s="1"/>
  <c r="E108" i="30"/>
  <c r="G108" i="30" s="1"/>
  <c r="E107" i="30"/>
  <c r="G107" i="30" s="1"/>
  <c r="E106" i="30"/>
  <c r="G106" i="30" s="1"/>
  <c r="E105" i="30"/>
  <c r="G105" i="30" s="1"/>
  <c r="E104" i="30"/>
  <c r="G104" i="30" s="1"/>
  <c r="E103" i="30"/>
  <c r="G103" i="30" s="1"/>
  <c r="E102" i="30"/>
  <c r="G102" i="30" s="1"/>
  <c r="E101" i="30"/>
  <c r="G101" i="30" s="1"/>
  <c r="E100" i="30"/>
  <c r="G100" i="30" s="1"/>
  <c r="E99" i="30"/>
  <c r="G99" i="30" s="1"/>
  <c r="E98" i="30"/>
  <c r="G98" i="30" s="1"/>
  <c r="E97" i="30"/>
  <c r="G97" i="30" s="1"/>
  <c r="E96" i="30"/>
  <c r="G96" i="30" s="1"/>
  <c r="E95" i="30"/>
  <c r="G95" i="30" s="1"/>
  <c r="E94" i="30"/>
  <c r="G94" i="30" s="1"/>
  <c r="E93" i="30"/>
  <c r="G93" i="30" s="1"/>
  <c r="E92" i="30"/>
  <c r="G92" i="30" s="1"/>
  <c r="E91" i="30"/>
  <c r="G91" i="30" s="1"/>
  <c r="E90" i="30"/>
  <c r="G90" i="30" s="1"/>
  <c r="E89" i="30"/>
  <c r="G89" i="30" s="1"/>
  <c r="E88" i="30"/>
  <c r="G88" i="30" s="1"/>
  <c r="E87" i="30"/>
  <c r="G87" i="30" s="1"/>
  <c r="E86" i="30"/>
  <c r="G86" i="30" s="1"/>
  <c r="E85" i="30"/>
  <c r="G85" i="30" s="1"/>
  <c r="E84" i="30"/>
  <c r="G84" i="30" s="1"/>
  <c r="E83" i="30"/>
  <c r="G83" i="30" s="1"/>
  <c r="E82" i="30"/>
  <c r="G82" i="30" s="1"/>
  <c r="E81" i="30"/>
  <c r="G81" i="30" s="1"/>
  <c r="E80" i="30"/>
  <c r="G80" i="30" s="1"/>
  <c r="E79" i="30"/>
  <c r="G79" i="30" s="1"/>
  <c r="E78" i="30"/>
  <c r="G78" i="30" s="1"/>
  <c r="E77" i="30"/>
  <c r="G77" i="30" s="1"/>
  <c r="E76" i="30"/>
  <c r="G76" i="30" s="1"/>
  <c r="E75" i="30"/>
  <c r="G75" i="30" s="1"/>
  <c r="E74" i="30"/>
  <c r="G74" i="30" s="1"/>
  <c r="E73" i="30"/>
  <c r="G73" i="30" s="1"/>
  <c r="E72" i="30"/>
  <c r="G72" i="30" s="1"/>
  <c r="E71" i="30"/>
  <c r="G71" i="30" s="1"/>
  <c r="E70" i="30"/>
  <c r="G70" i="30" s="1"/>
  <c r="E69" i="30"/>
  <c r="G69" i="30" s="1"/>
  <c r="E68" i="30"/>
  <c r="G68" i="30" s="1"/>
  <c r="E67" i="30"/>
  <c r="G67" i="30" s="1"/>
  <c r="E66" i="30"/>
  <c r="G66" i="30" s="1"/>
  <c r="E65" i="30"/>
  <c r="G65" i="30" s="1"/>
  <c r="E64" i="30"/>
  <c r="G64" i="30" s="1"/>
  <c r="E63" i="30"/>
  <c r="G63" i="30" s="1"/>
  <c r="E62" i="30"/>
  <c r="G62" i="30" s="1"/>
  <c r="E61" i="30"/>
  <c r="G61" i="30" s="1"/>
  <c r="E60" i="30"/>
  <c r="G60" i="30" s="1"/>
  <c r="E59" i="30"/>
  <c r="G59" i="30" s="1"/>
  <c r="E58" i="30"/>
  <c r="G58" i="30" s="1"/>
  <c r="E57" i="30"/>
  <c r="G57" i="30" s="1"/>
  <c r="E56" i="30"/>
  <c r="G56" i="30" s="1"/>
  <c r="E55" i="30"/>
  <c r="G55" i="30" s="1"/>
  <c r="E54" i="30"/>
  <c r="G54" i="30" s="1"/>
  <c r="E53" i="30"/>
  <c r="G53" i="30" s="1"/>
  <c r="E52" i="30"/>
  <c r="G52" i="30" s="1"/>
  <c r="G51" i="30"/>
  <c r="E50" i="30"/>
  <c r="G50" i="30" s="1"/>
  <c r="E49" i="30"/>
  <c r="G49" i="30" s="1"/>
  <c r="E48" i="30"/>
  <c r="G48" i="30" s="1"/>
  <c r="E47" i="30"/>
  <c r="G47" i="30" s="1"/>
  <c r="E46" i="30"/>
  <c r="G46" i="30" s="1"/>
  <c r="E45" i="30"/>
  <c r="G45" i="30" s="1"/>
  <c r="E44" i="30"/>
  <c r="G44" i="30" s="1"/>
  <c r="E43" i="30"/>
  <c r="G43" i="30" s="1"/>
  <c r="E42" i="30"/>
  <c r="G42" i="30" s="1"/>
  <c r="E41" i="30"/>
  <c r="G41" i="30" s="1"/>
  <c r="E40" i="30"/>
  <c r="G40" i="30" s="1"/>
  <c r="E39" i="30"/>
  <c r="G39" i="30" s="1"/>
  <c r="E38" i="30"/>
  <c r="G38" i="30" s="1"/>
  <c r="E37" i="30"/>
  <c r="G37" i="30" s="1"/>
  <c r="E36" i="30"/>
  <c r="G36" i="30" s="1"/>
  <c r="E35" i="30"/>
  <c r="G35" i="30" s="1"/>
  <c r="E34" i="30"/>
  <c r="G34" i="30" s="1"/>
  <c r="E33" i="30"/>
  <c r="G33" i="30" s="1"/>
  <c r="E32" i="30"/>
  <c r="G32" i="30" s="1"/>
  <c r="E31" i="30"/>
  <c r="G31" i="30" s="1"/>
  <c r="E30" i="30"/>
  <c r="G30" i="30" s="1"/>
  <c r="E29" i="30"/>
  <c r="G29" i="30" s="1"/>
  <c r="E28" i="30"/>
  <c r="G28" i="30" s="1"/>
  <c r="E27" i="30"/>
  <c r="G27" i="30" s="1"/>
  <c r="E26" i="30"/>
  <c r="G26" i="30" s="1"/>
  <c r="E25" i="30"/>
  <c r="G25" i="30" s="1"/>
  <c r="E24" i="30"/>
  <c r="G24" i="30" s="1"/>
  <c r="E23" i="30"/>
  <c r="G23" i="30" s="1"/>
  <c r="E22" i="30"/>
  <c r="G22" i="30" s="1"/>
  <c r="E21" i="30"/>
  <c r="G21" i="30" s="1"/>
  <c r="E20" i="30"/>
  <c r="G20" i="30" s="1"/>
  <c r="E19" i="30"/>
  <c r="G19" i="30" s="1"/>
  <c r="E18" i="30"/>
  <c r="G18" i="30" s="1"/>
  <c r="E17" i="30"/>
  <c r="G17" i="30" s="1"/>
  <c r="E16" i="30"/>
  <c r="G16" i="30" s="1"/>
  <c r="E15" i="30"/>
  <c r="G15" i="30" s="1"/>
  <c r="E14" i="30"/>
  <c r="G14" i="30" s="1"/>
  <c r="E13" i="30"/>
  <c r="G13" i="30" s="1"/>
  <c r="E12" i="30"/>
  <c r="G12" i="30" s="1"/>
  <c r="E11" i="30"/>
  <c r="G11" i="30" s="1"/>
  <c r="E10" i="30"/>
  <c r="G10" i="30" s="1"/>
  <c r="E9" i="30"/>
  <c r="G9" i="30" s="1"/>
  <c r="E8" i="30"/>
  <c r="G8" i="30" s="1"/>
  <c r="E7" i="30"/>
  <c r="G7" i="30" s="1"/>
  <c r="E136" i="29"/>
  <c r="G136" i="29" s="1"/>
  <c r="E135" i="29"/>
  <c r="G135" i="29" s="1"/>
  <c r="E134" i="29"/>
  <c r="G134" i="29" s="1"/>
  <c r="E133" i="29"/>
  <c r="G133" i="29" s="1"/>
  <c r="E132" i="29"/>
  <c r="G132" i="29" s="1"/>
  <c r="E131" i="29"/>
  <c r="G131" i="29" s="1"/>
  <c r="E130" i="29"/>
  <c r="G130" i="29" s="1"/>
  <c r="E129" i="29"/>
  <c r="G129" i="29" s="1"/>
  <c r="E128" i="29"/>
  <c r="G128" i="29" s="1"/>
  <c r="E127" i="29"/>
  <c r="G127" i="29" s="1"/>
  <c r="E126" i="29"/>
  <c r="G126" i="29" s="1"/>
  <c r="E125" i="29"/>
  <c r="G125" i="29" s="1"/>
  <c r="E124" i="29"/>
  <c r="G124" i="29" s="1"/>
  <c r="E123" i="29"/>
  <c r="G123" i="29" s="1"/>
  <c r="E122" i="29"/>
  <c r="G122" i="29" s="1"/>
  <c r="E121" i="29"/>
  <c r="G121" i="29" s="1"/>
  <c r="E120" i="29"/>
  <c r="G120" i="29" s="1"/>
  <c r="E119" i="29"/>
  <c r="G119" i="29" s="1"/>
  <c r="E118" i="29"/>
  <c r="G118" i="29" s="1"/>
  <c r="E117" i="29"/>
  <c r="G117" i="29" s="1"/>
  <c r="E116" i="29"/>
  <c r="G116" i="29" s="1"/>
  <c r="E115" i="29"/>
  <c r="G115" i="29" s="1"/>
  <c r="E114" i="29"/>
  <c r="G114" i="29" s="1"/>
  <c r="E113" i="29"/>
  <c r="G113" i="29" s="1"/>
  <c r="E112" i="29"/>
  <c r="G112" i="29" s="1"/>
  <c r="E111" i="29"/>
  <c r="G111" i="29" s="1"/>
  <c r="E110" i="29"/>
  <c r="G110" i="29" s="1"/>
  <c r="E109" i="29"/>
  <c r="G109" i="29" s="1"/>
  <c r="E108" i="29"/>
  <c r="G108" i="29" s="1"/>
  <c r="E107" i="29"/>
  <c r="G107" i="29" s="1"/>
  <c r="E106" i="29"/>
  <c r="G106" i="29" s="1"/>
  <c r="E105" i="29"/>
  <c r="G105" i="29" s="1"/>
  <c r="E104" i="29"/>
  <c r="G104" i="29" s="1"/>
  <c r="E103" i="29"/>
  <c r="G103" i="29" s="1"/>
  <c r="E102" i="29"/>
  <c r="G102" i="29" s="1"/>
  <c r="E101" i="29"/>
  <c r="G101" i="29" s="1"/>
  <c r="E100" i="29"/>
  <c r="G100" i="29" s="1"/>
  <c r="E99" i="29"/>
  <c r="G99" i="29" s="1"/>
  <c r="E98" i="29"/>
  <c r="G98" i="29" s="1"/>
  <c r="E97" i="29"/>
  <c r="G97" i="29" s="1"/>
  <c r="E96" i="29"/>
  <c r="G96" i="29" s="1"/>
  <c r="E95" i="29"/>
  <c r="G95" i="29" s="1"/>
  <c r="E94" i="29"/>
  <c r="G94" i="29" s="1"/>
  <c r="E93" i="29"/>
  <c r="G93" i="29" s="1"/>
  <c r="E92" i="29"/>
  <c r="G92" i="29" s="1"/>
  <c r="E91" i="29"/>
  <c r="G91" i="29" s="1"/>
  <c r="E90" i="29"/>
  <c r="G90" i="29" s="1"/>
  <c r="E89" i="29"/>
  <c r="G89" i="29" s="1"/>
  <c r="E88" i="29"/>
  <c r="G88" i="29" s="1"/>
  <c r="E87" i="29"/>
  <c r="G87" i="29" s="1"/>
  <c r="E86" i="29"/>
  <c r="G86" i="29" s="1"/>
  <c r="E85" i="29"/>
  <c r="G85" i="29" s="1"/>
  <c r="E84" i="29"/>
  <c r="G84" i="29" s="1"/>
  <c r="E83" i="29"/>
  <c r="G83" i="29" s="1"/>
  <c r="E82" i="29"/>
  <c r="G82" i="29" s="1"/>
  <c r="E81" i="29"/>
  <c r="G81" i="29" s="1"/>
  <c r="E80" i="29"/>
  <c r="G80" i="29" s="1"/>
  <c r="E79" i="29"/>
  <c r="G79" i="29" s="1"/>
  <c r="E78" i="29"/>
  <c r="G78" i="29" s="1"/>
  <c r="E77" i="29"/>
  <c r="G77" i="29" s="1"/>
  <c r="E76" i="29"/>
  <c r="G76" i="29" s="1"/>
  <c r="E75" i="29"/>
  <c r="G75" i="29" s="1"/>
  <c r="E74" i="29"/>
  <c r="G74" i="29" s="1"/>
  <c r="E73" i="29"/>
  <c r="G73" i="29" s="1"/>
  <c r="E72" i="29"/>
  <c r="G72" i="29" s="1"/>
  <c r="E71" i="29"/>
  <c r="G71" i="29" s="1"/>
  <c r="E70" i="29"/>
  <c r="G70" i="29" s="1"/>
  <c r="E69" i="29"/>
  <c r="G69" i="29" s="1"/>
  <c r="E68" i="29"/>
  <c r="G68" i="29" s="1"/>
  <c r="E67" i="29"/>
  <c r="G67" i="29" s="1"/>
  <c r="E66" i="29"/>
  <c r="G66" i="29" s="1"/>
  <c r="E65" i="29"/>
  <c r="G65" i="29" s="1"/>
  <c r="E64" i="29"/>
  <c r="G64" i="29" s="1"/>
  <c r="E63" i="29"/>
  <c r="G63" i="29" s="1"/>
  <c r="E62" i="29"/>
  <c r="G62" i="29" s="1"/>
  <c r="E61" i="29"/>
  <c r="G61" i="29" s="1"/>
  <c r="E60" i="29"/>
  <c r="G60" i="29" s="1"/>
  <c r="E59" i="29"/>
  <c r="G59" i="29" s="1"/>
  <c r="E58" i="29"/>
  <c r="G58" i="29" s="1"/>
  <c r="E57" i="29"/>
  <c r="G57" i="29" s="1"/>
  <c r="E56" i="29"/>
  <c r="G56" i="29" s="1"/>
  <c r="E55" i="29"/>
  <c r="G55" i="29" s="1"/>
  <c r="E54" i="29"/>
  <c r="G54" i="29" s="1"/>
  <c r="E53" i="29"/>
  <c r="G53" i="29" s="1"/>
  <c r="E52" i="29"/>
  <c r="G52" i="29" s="1"/>
  <c r="E51" i="29"/>
  <c r="G51" i="29" s="1"/>
  <c r="E50" i="29"/>
  <c r="G50" i="29" s="1"/>
  <c r="E49" i="29"/>
  <c r="G49" i="29" s="1"/>
  <c r="E48" i="29"/>
  <c r="G48" i="29" s="1"/>
  <c r="E47" i="29"/>
  <c r="G47" i="29" s="1"/>
  <c r="E46" i="29"/>
  <c r="G46" i="29" s="1"/>
  <c r="E45" i="29"/>
  <c r="G45" i="29" s="1"/>
  <c r="E44" i="29"/>
  <c r="G44" i="29" s="1"/>
  <c r="E43" i="29"/>
  <c r="G43" i="29" s="1"/>
  <c r="E42" i="29"/>
  <c r="G42" i="29" s="1"/>
  <c r="E41" i="29"/>
  <c r="G41" i="29" s="1"/>
  <c r="E40" i="29"/>
  <c r="G40" i="29" s="1"/>
  <c r="E39" i="29"/>
  <c r="G39" i="29" s="1"/>
  <c r="E38" i="29"/>
  <c r="G38" i="29" s="1"/>
  <c r="E37" i="29"/>
  <c r="G37" i="29" s="1"/>
  <c r="E36" i="29"/>
  <c r="G36" i="29" s="1"/>
  <c r="E35" i="29"/>
  <c r="G35" i="29" s="1"/>
  <c r="E34" i="29"/>
  <c r="G34" i="29" s="1"/>
  <c r="E33" i="29"/>
  <c r="G33" i="29" s="1"/>
  <c r="E32" i="29"/>
  <c r="G32" i="29" s="1"/>
  <c r="E31" i="29"/>
  <c r="G31" i="29" s="1"/>
  <c r="E30" i="29"/>
  <c r="G30" i="29" s="1"/>
  <c r="E29" i="29"/>
  <c r="G29" i="29" s="1"/>
  <c r="E28" i="29"/>
  <c r="G28" i="29" s="1"/>
  <c r="E27" i="29"/>
  <c r="G27" i="29" s="1"/>
  <c r="E26" i="29"/>
  <c r="G26" i="29" s="1"/>
  <c r="E25" i="29"/>
  <c r="G25" i="29" s="1"/>
  <c r="E24" i="29"/>
  <c r="G24" i="29" s="1"/>
  <c r="E23" i="29"/>
  <c r="G23" i="29" s="1"/>
  <c r="E22" i="29"/>
  <c r="G22" i="29" s="1"/>
  <c r="E21" i="29"/>
  <c r="G21" i="29" s="1"/>
  <c r="E20" i="29"/>
  <c r="G20" i="29" s="1"/>
  <c r="E19" i="29"/>
  <c r="G19" i="29" s="1"/>
  <c r="E18" i="29"/>
  <c r="G18" i="29" s="1"/>
  <c r="E17" i="29"/>
  <c r="G17" i="29" s="1"/>
  <c r="E16" i="29"/>
  <c r="G16" i="29" s="1"/>
  <c r="E15" i="29"/>
  <c r="G15" i="29" s="1"/>
  <c r="E14" i="29"/>
  <c r="G14" i="29" s="1"/>
  <c r="E13" i="29"/>
  <c r="G13" i="29" s="1"/>
  <c r="E12" i="29"/>
  <c r="G12" i="29" s="1"/>
  <c r="E11" i="29"/>
  <c r="G11" i="29" s="1"/>
  <c r="E10" i="29"/>
  <c r="G10" i="29" s="1"/>
  <c r="E9" i="29"/>
  <c r="G9" i="29" s="1"/>
  <c r="E8" i="29"/>
  <c r="G8" i="29" s="1"/>
  <c r="E7" i="29"/>
  <c r="G7" i="29" s="1"/>
  <c r="E136" i="28"/>
  <c r="G136" i="28" s="1"/>
  <c r="E135" i="28"/>
  <c r="G135" i="28" s="1"/>
  <c r="E134" i="28"/>
  <c r="G134" i="28" s="1"/>
  <c r="E133" i="28"/>
  <c r="G133" i="28" s="1"/>
  <c r="E132" i="28"/>
  <c r="G132" i="28" s="1"/>
  <c r="E131" i="28"/>
  <c r="G131" i="28" s="1"/>
  <c r="E130" i="28"/>
  <c r="G130" i="28" s="1"/>
  <c r="E129" i="28"/>
  <c r="G129" i="28" s="1"/>
  <c r="E128" i="28"/>
  <c r="G128" i="28" s="1"/>
  <c r="E127" i="28"/>
  <c r="G127" i="28" s="1"/>
  <c r="E126" i="28"/>
  <c r="G126" i="28" s="1"/>
  <c r="E125" i="28"/>
  <c r="G125" i="28" s="1"/>
  <c r="E124" i="28"/>
  <c r="G124" i="28" s="1"/>
  <c r="E123" i="28"/>
  <c r="G123" i="28" s="1"/>
  <c r="E122" i="28"/>
  <c r="G122" i="28" s="1"/>
  <c r="E121" i="28"/>
  <c r="G121" i="28" s="1"/>
  <c r="E120" i="28"/>
  <c r="G120" i="28" s="1"/>
  <c r="E119" i="28"/>
  <c r="G119" i="28" s="1"/>
  <c r="E118" i="28"/>
  <c r="G118" i="28" s="1"/>
  <c r="E117" i="28"/>
  <c r="G117" i="28" s="1"/>
  <c r="E116" i="28"/>
  <c r="G116" i="28" s="1"/>
  <c r="E115" i="28"/>
  <c r="G115" i="28" s="1"/>
  <c r="E114" i="28"/>
  <c r="G114" i="28" s="1"/>
  <c r="E113" i="28"/>
  <c r="G113" i="28" s="1"/>
  <c r="E112" i="28"/>
  <c r="G112" i="28" s="1"/>
  <c r="E111" i="28"/>
  <c r="G111" i="28" s="1"/>
  <c r="E110" i="28"/>
  <c r="G110" i="28" s="1"/>
  <c r="E109" i="28"/>
  <c r="G109" i="28" s="1"/>
  <c r="E108" i="28"/>
  <c r="G108" i="28" s="1"/>
  <c r="E107" i="28"/>
  <c r="G107" i="28" s="1"/>
  <c r="E106" i="28"/>
  <c r="G106" i="28" s="1"/>
  <c r="E105" i="28"/>
  <c r="G105" i="28" s="1"/>
  <c r="E104" i="28"/>
  <c r="G104" i="28" s="1"/>
  <c r="E103" i="28"/>
  <c r="G103" i="28" s="1"/>
  <c r="E102" i="28"/>
  <c r="G102" i="28" s="1"/>
  <c r="E101" i="28"/>
  <c r="G101" i="28" s="1"/>
  <c r="E100" i="28"/>
  <c r="G100" i="28" s="1"/>
  <c r="E99" i="28"/>
  <c r="G99" i="28" s="1"/>
  <c r="E98" i="28"/>
  <c r="G98" i="28" s="1"/>
  <c r="E97" i="28"/>
  <c r="G97" i="28" s="1"/>
  <c r="E96" i="28"/>
  <c r="G96" i="28" s="1"/>
  <c r="E95" i="28"/>
  <c r="G95" i="28" s="1"/>
  <c r="E94" i="28"/>
  <c r="G94" i="28" s="1"/>
  <c r="E93" i="28"/>
  <c r="G93" i="28" s="1"/>
  <c r="E92" i="28"/>
  <c r="G92" i="28" s="1"/>
  <c r="E91" i="28"/>
  <c r="G91" i="28" s="1"/>
  <c r="E90" i="28"/>
  <c r="G90" i="28" s="1"/>
  <c r="E89" i="28"/>
  <c r="G89" i="28" s="1"/>
  <c r="E88" i="28"/>
  <c r="G88" i="28" s="1"/>
  <c r="E87" i="28"/>
  <c r="G87" i="28" s="1"/>
  <c r="E86" i="28"/>
  <c r="G86" i="28" s="1"/>
  <c r="E85" i="28"/>
  <c r="G85" i="28" s="1"/>
  <c r="E84" i="28"/>
  <c r="G84" i="28" s="1"/>
  <c r="E83" i="28"/>
  <c r="G83" i="28" s="1"/>
  <c r="E82" i="28"/>
  <c r="G82" i="28" s="1"/>
  <c r="E81" i="28"/>
  <c r="G81" i="28" s="1"/>
  <c r="E80" i="28"/>
  <c r="G80" i="28" s="1"/>
  <c r="E79" i="28"/>
  <c r="G79" i="28" s="1"/>
  <c r="E78" i="28"/>
  <c r="G78" i="28" s="1"/>
  <c r="E77" i="28"/>
  <c r="G77" i="28" s="1"/>
  <c r="E76" i="28"/>
  <c r="G76" i="28" s="1"/>
  <c r="E75" i="28"/>
  <c r="G75" i="28" s="1"/>
  <c r="E74" i="28"/>
  <c r="G74" i="28" s="1"/>
  <c r="E73" i="28"/>
  <c r="G73" i="28" s="1"/>
  <c r="E72" i="28"/>
  <c r="G72" i="28" s="1"/>
  <c r="E71" i="28"/>
  <c r="G71" i="28" s="1"/>
  <c r="E70" i="28"/>
  <c r="G70" i="28" s="1"/>
  <c r="E69" i="28"/>
  <c r="G69" i="28" s="1"/>
  <c r="E68" i="28"/>
  <c r="G68" i="28" s="1"/>
  <c r="E67" i="28"/>
  <c r="G67" i="28" s="1"/>
  <c r="E66" i="28"/>
  <c r="G66" i="28" s="1"/>
  <c r="E65" i="28"/>
  <c r="G65" i="28" s="1"/>
  <c r="E64" i="28"/>
  <c r="G64" i="28" s="1"/>
  <c r="E63" i="28"/>
  <c r="G63" i="28" s="1"/>
  <c r="E62" i="28"/>
  <c r="G62" i="28" s="1"/>
  <c r="E61" i="28"/>
  <c r="G61" i="28" s="1"/>
  <c r="E60" i="28"/>
  <c r="G60" i="28" s="1"/>
  <c r="E59" i="28"/>
  <c r="G59" i="28" s="1"/>
  <c r="E58" i="28"/>
  <c r="G58" i="28" s="1"/>
  <c r="E57" i="28"/>
  <c r="G57" i="28" s="1"/>
  <c r="E56" i="28"/>
  <c r="G56" i="28" s="1"/>
  <c r="E55" i="28"/>
  <c r="G55" i="28" s="1"/>
  <c r="E54" i="28"/>
  <c r="G54" i="28" s="1"/>
  <c r="E53" i="28"/>
  <c r="G53" i="28" s="1"/>
  <c r="E52" i="28"/>
  <c r="G52" i="28" s="1"/>
  <c r="E51" i="28"/>
  <c r="G51" i="28" s="1"/>
  <c r="E50" i="28"/>
  <c r="G50" i="28" s="1"/>
  <c r="E49" i="28"/>
  <c r="G49" i="28" s="1"/>
  <c r="E48" i="28"/>
  <c r="G48" i="28" s="1"/>
  <c r="E47" i="28"/>
  <c r="G47" i="28" s="1"/>
  <c r="E46" i="28"/>
  <c r="G46" i="28" s="1"/>
  <c r="E45" i="28"/>
  <c r="G45" i="28" s="1"/>
  <c r="E44" i="28"/>
  <c r="G44" i="28" s="1"/>
  <c r="E43" i="28"/>
  <c r="G43" i="28" s="1"/>
  <c r="E42" i="28"/>
  <c r="G42" i="28" s="1"/>
  <c r="E41" i="28"/>
  <c r="G41" i="28" s="1"/>
  <c r="E40" i="28"/>
  <c r="G40" i="28" s="1"/>
  <c r="E39" i="28"/>
  <c r="G39" i="28" s="1"/>
  <c r="E38" i="28"/>
  <c r="G38" i="28" s="1"/>
  <c r="E37" i="28"/>
  <c r="G37" i="28" s="1"/>
  <c r="E36" i="28"/>
  <c r="G36" i="28" s="1"/>
  <c r="E35" i="28"/>
  <c r="G35" i="28" s="1"/>
  <c r="E34" i="28"/>
  <c r="G34" i="28" s="1"/>
  <c r="E33" i="28"/>
  <c r="G33" i="28" s="1"/>
  <c r="E32" i="28"/>
  <c r="G32" i="28" s="1"/>
  <c r="E31" i="28"/>
  <c r="G31" i="28" s="1"/>
  <c r="E30" i="28"/>
  <c r="G30" i="28" s="1"/>
  <c r="E29" i="28"/>
  <c r="G29" i="28" s="1"/>
  <c r="E28" i="28"/>
  <c r="G28" i="28" s="1"/>
  <c r="E27" i="28"/>
  <c r="G27" i="28" s="1"/>
  <c r="E26" i="28"/>
  <c r="G26" i="28" s="1"/>
  <c r="E25" i="28"/>
  <c r="G25" i="28" s="1"/>
  <c r="E24" i="28"/>
  <c r="G24" i="28" s="1"/>
  <c r="E23" i="28"/>
  <c r="G23" i="28" s="1"/>
  <c r="E22" i="28"/>
  <c r="G22" i="28" s="1"/>
  <c r="E21" i="28"/>
  <c r="G21" i="28" s="1"/>
  <c r="E20" i="28"/>
  <c r="G20" i="28" s="1"/>
  <c r="E19" i="28"/>
  <c r="G19" i="28" s="1"/>
  <c r="E18" i="28"/>
  <c r="G18" i="28" s="1"/>
  <c r="E17" i="28"/>
  <c r="G17" i="28" s="1"/>
  <c r="E16" i="28"/>
  <c r="G16" i="28" s="1"/>
  <c r="E15" i="28"/>
  <c r="G15" i="28" s="1"/>
  <c r="E14" i="28"/>
  <c r="G14" i="28" s="1"/>
  <c r="E13" i="28"/>
  <c r="G13" i="28" s="1"/>
  <c r="E12" i="28"/>
  <c r="G12" i="28" s="1"/>
  <c r="E11" i="28"/>
  <c r="G11" i="28" s="1"/>
  <c r="E10" i="28"/>
  <c r="G10" i="28" s="1"/>
  <c r="E9" i="28"/>
  <c r="G9" i="28" s="1"/>
  <c r="G8" i="28"/>
  <c r="G7" i="28"/>
  <c r="E136" i="27"/>
  <c r="G136" i="27" s="1"/>
  <c r="E135" i="27"/>
  <c r="G135" i="27" s="1"/>
  <c r="E134" i="27"/>
  <c r="G134" i="27" s="1"/>
  <c r="E133" i="27"/>
  <c r="G133" i="27" s="1"/>
  <c r="E132" i="27"/>
  <c r="G132" i="27" s="1"/>
  <c r="E131" i="27"/>
  <c r="G131" i="27" s="1"/>
  <c r="E130" i="27"/>
  <c r="G130" i="27" s="1"/>
  <c r="E129" i="27"/>
  <c r="G129" i="27" s="1"/>
  <c r="E128" i="27"/>
  <c r="G128" i="27" s="1"/>
  <c r="E127" i="27"/>
  <c r="G127" i="27" s="1"/>
  <c r="E126" i="27"/>
  <c r="G126" i="27" s="1"/>
  <c r="E125" i="27"/>
  <c r="G125" i="27" s="1"/>
  <c r="E124" i="27"/>
  <c r="G124" i="27" s="1"/>
  <c r="E123" i="27"/>
  <c r="G123" i="27" s="1"/>
  <c r="E122" i="27"/>
  <c r="G122" i="27" s="1"/>
  <c r="E121" i="27"/>
  <c r="G121" i="27" s="1"/>
  <c r="E120" i="27"/>
  <c r="G120" i="27" s="1"/>
  <c r="E119" i="27"/>
  <c r="G119" i="27" s="1"/>
  <c r="E118" i="27"/>
  <c r="G118" i="27" s="1"/>
  <c r="E117" i="27"/>
  <c r="G117" i="27" s="1"/>
  <c r="E116" i="27"/>
  <c r="G116" i="27" s="1"/>
  <c r="E115" i="27"/>
  <c r="G115" i="27" s="1"/>
  <c r="E114" i="27"/>
  <c r="G114" i="27" s="1"/>
  <c r="E113" i="27"/>
  <c r="G113" i="27" s="1"/>
  <c r="E112" i="27"/>
  <c r="G112" i="27" s="1"/>
  <c r="E111" i="27"/>
  <c r="G111" i="27" s="1"/>
  <c r="E110" i="27"/>
  <c r="G110" i="27" s="1"/>
  <c r="E109" i="27"/>
  <c r="G109" i="27" s="1"/>
  <c r="E108" i="27"/>
  <c r="G108" i="27" s="1"/>
  <c r="E107" i="27"/>
  <c r="G107" i="27" s="1"/>
  <c r="E106" i="27"/>
  <c r="G106" i="27" s="1"/>
  <c r="E105" i="27"/>
  <c r="G105" i="27" s="1"/>
  <c r="E104" i="27"/>
  <c r="G104" i="27" s="1"/>
  <c r="E103" i="27"/>
  <c r="G103" i="27" s="1"/>
  <c r="E102" i="27"/>
  <c r="G102" i="27" s="1"/>
  <c r="E101" i="27"/>
  <c r="G101" i="27" s="1"/>
  <c r="E100" i="27"/>
  <c r="G100" i="27" s="1"/>
  <c r="E99" i="27"/>
  <c r="G99" i="27" s="1"/>
  <c r="E98" i="27"/>
  <c r="G98" i="27" s="1"/>
  <c r="E97" i="27"/>
  <c r="G97" i="27" s="1"/>
  <c r="E96" i="27"/>
  <c r="G96" i="27" s="1"/>
  <c r="E95" i="27"/>
  <c r="G95" i="27" s="1"/>
  <c r="E94" i="27"/>
  <c r="G94" i="27" s="1"/>
  <c r="E93" i="27"/>
  <c r="G93" i="27" s="1"/>
  <c r="E92" i="27"/>
  <c r="G92" i="27" s="1"/>
  <c r="E91" i="27"/>
  <c r="G91" i="27" s="1"/>
  <c r="E90" i="27"/>
  <c r="G90" i="27" s="1"/>
  <c r="E89" i="27"/>
  <c r="G89" i="27" s="1"/>
  <c r="E88" i="27"/>
  <c r="G88" i="27" s="1"/>
  <c r="E87" i="27"/>
  <c r="G87" i="27" s="1"/>
  <c r="E86" i="27"/>
  <c r="G86" i="27" s="1"/>
  <c r="E85" i="27"/>
  <c r="G85" i="27" s="1"/>
  <c r="E84" i="27"/>
  <c r="G84" i="27" s="1"/>
  <c r="E83" i="27"/>
  <c r="G83" i="27" s="1"/>
  <c r="E82" i="27"/>
  <c r="G82" i="27" s="1"/>
  <c r="E81" i="27"/>
  <c r="G81" i="27" s="1"/>
  <c r="E80" i="27"/>
  <c r="G80" i="27" s="1"/>
  <c r="E79" i="27"/>
  <c r="G79" i="27" s="1"/>
  <c r="E78" i="27"/>
  <c r="G78" i="27" s="1"/>
  <c r="E77" i="27"/>
  <c r="G77" i="27" s="1"/>
  <c r="E76" i="27"/>
  <c r="G76" i="27" s="1"/>
  <c r="E75" i="27"/>
  <c r="G75" i="27" s="1"/>
  <c r="E74" i="27"/>
  <c r="G74" i="27" s="1"/>
  <c r="E73" i="27"/>
  <c r="G73" i="27" s="1"/>
  <c r="E72" i="27"/>
  <c r="G72" i="27" s="1"/>
  <c r="E71" i="27"/>
  <c r="G71" i="27" s="1"/>
  <c r="E70" i="27"/>
  <c r="G70" i="27" s="1"/>
  <c r="E69" i="27"/>
  <c r="G69" i="27" s="1"/>
  <c r="E68" i="27"/>
  <c r="G68" i="27" s="1"/>
  <c r="E67" i="27"/>
  <c r="G67" i="27" s="1"/>
  <c r="E66" i="27"/>
  <c r="G66" i="27" s="1"/>
  <c r="E65" i="27"/>
  <c r="G65" i="27" s="1"/>
  <c r="E64" i="27"/>
  <c r="G64" i="27" s="1"/>
  <c r="E63" i="27"/>
  <c r="G63" i="27" s="1"/>
  <c r="E62" i="27"/>
  <c r="G62" i="27" s="1"/>
  <c r="E61" i="27"/>
  <c r="G61" i="27" s="1"/>
  <c r="E60" i="27"/>
  <c r="G60" i="27" s="1"/>
  <c r="E59" i="27"/>
  <c r="G59" i="27" s="1"/>
  <c r="E58" i="27"/>
  <c r="G58" i="27" s="1"/>
  <c r="E57" i="27"/>
  <c r="G57" i="27" s="1"/>
  <c r="E56" i="27"/>
  <c r="G56" i="27" s="1"/>
  <c r="E55" i="27"/>
  <c r="G55" i="27" s="1"/>
  <c r="E54" i="27"/>
  <c r="G54" i="27" s="1"/>
  <c r="E53" i="27"/>
  <c r="G53" i="27" s="1"/>
  <c r="E52" i="27"/>
  <c r="G52" i="27" s="1"/>
  <c r="E51" i="27"/>
  <c r="G51" i="27" s="1"/>
  <c r="E50" i="27"/>
  <c r="G50" i="27" s="1"/>
  <c r="E49" i="27"/>
  <c r="G49" i="27" s="1"/>
  <c r="E48" i="27"/>
  <c r="G48" i="27" s="1"/>
  <c r="E47" i="27"/>
  <c r="G47" i="27" s="1"/>
  <c r="E46" i="27"/>
  <c r="G46" i="27" s="1"/>
  <c r="E45" i="27"/>
  <c r="G45" i="27" s="1"/>
  <c r="E44" i="27"/>
  <c r="G44" i="27" s="1"/>
  <c r="E43" i="27"/>
  <c r="G43" i="27" s="1"/>
  <c r="E42" i="27"/>
  <c r="G42" i="27" s="1"/>
  <c r="E41" i="27"/>
  <c r="G41" i="27" s="1"/>
  <c r="E40" i="27"/>
  <c r="G40" i="27" s="1"/>
  <c r="E39" i="27"/>
  <c r="G39" i="27" s="1"/>
  <c r="E38" i="27"/>
  <c r="G38" i="27" s="1"/>
  <c r="E37" i="27"/>
  <c r="G37" i="27" s="1"/>
  <c r="E36" i="27"/>
  <c r="G36" i="27" s="1"/>
  <c r="E35" i="27"/>
  <c r="G35" i="27" s="1"/>
  <c r="E34" i="27"/>
  <c r="G34" i="27" s="1"/>
  <c r="E33" i="27"/>
  <c r="G33" i="27" s="1"/>
  <c r="E32" i="27"/>
  <c r="G32" i="27" s="1"/>
  <c r="E31" i="27"/>
  <c r="G31" i="27" s="1"/>
  <c r="E30" i="27"/>
  <c r="G30" i="27" s="1"/>
  <c r="E29" i="27"/>
  <c r="G29" i="27" s="1"/>
  <c r="E28" i="27"/>
  <c r="G28" i="27" s="1"/>
  <c r="E27" i="27"/>
  <c r="G27" i="27" s="1"/>
  <c r="E26" i="27"/>
  <c r="G26" i="27" s="1"/>
  <c r="E25" i="27"/>
  <c r="G25" i="27" s="1"/>
  <c r="E24" i="27"/>
  <c r="G24" i="27" s="1"/>
  <c r="E23" i="27"/>
  <c r="G23" i="27" s="1"/>
  <c r="E22" i="27"/>
  <c r="G22" i="27" s="1"/>
  <c r="E21" i="27"/>
  <c r="G21" i="27" s="1"/>
  <c r="E20" i="27"/>
  <c r="G20" i="27" s="1"/>
  <c r="E19" i="27"/>
  <c r="G19" i="27" s="1"/>
  <c r="E18" i="27"/>
  <c r="G18" i="27" s="1"/>
  <c r="E17" i="27"/>
  <c r="G17" i="27" s="1"/>
  <c r="E16" i="27"/>
  <c r="G16" i="27" s="1"/>
  <c r="E15" i="27"/>
  <c r="G15" i="27" s="1"/>
  <c r="E14" i="27"/>
  <c r="G14" i="27" s="1"/>
  <c r="E13" i="27"/>
  <c r="G13" i="27" s="1"/>
  <c r="E12" i="27"/>
  <c r="G12" i="27" s="1"/>
  <c r="E11" i="27"/>
  <c r="G11" i="27" s="1"/>
  <c r="E10" i="27"/>
  <c r="G10" i="27" s="1"/>
  <c r="E9" i="27"/>
  <c r="G9" i="27" s="1"/>
  <c r="E8" i="27"/>
  <c r="G8" i="27" s="1"/>
  <c r="E7" i="27"/>
  <c r="G7" i="27" s="1"/>
  <c r="E136" i="26"/>
  <c r="G136" i="26" s="1"/>
  <c r="E135" i="26"/>
  <c r="G135" i="26" s="1"/>
  <c r="E134" i="26"/>
  <c r="G134" i="26" s="1"/>
  <c r="E133" i="26"/>
  <c r="G133" i="26" s="1"/>
  <c r="E132" i="26"/>
  <c r="G132" i="26" s="1"/>
  <c r="E131" i="26"/>
  <c r="G131" i="26" s="1"/>
  <c r="E130" i="26"/>
  <c r="G130" i="26" s="1"/>
  <c r="E129" i="26"/>
  <c r="G129" i="26" s="1"/>
  <c r="E128" i="26"/>
  <c r="G128" i="26" s="1"/>
  <c r="E127" i="26"/>
  <c r="G127" i="26" s="1"/>
  <c r="E126" i="26"/>
  <c r="G126" i="26" s="1"/>
  <c r="E125" i="26"/>
  <c r="G125" i="26" s="1"/>
  <c r="E124" i="26"/>
  <c r="G124" i="26" s="1"/>
  <c r="E123" i="26"/>
  <c r="G123" i="26" s="1"/>
  <c r="E122" i="26"/>
  <c r="G122" i="26" s="1"/>
  <c r="E121" i="26"/>
  <c r="G121" i="26" s="1"/>
  <c r="E120" i="26"/>
  <c r="G120" i="26" s="1"/>
  <c r="E119" i="26"/>
  <c r="G119" i="26" s="1"/>
  <c r="E118" i="26"/>
  <c r="G118" i="26" s="1"/>
  <c r="E117" i="26"/>
  <c r="G117" i="26" s="1"/>
  <c r="E116" i="26"/>
  <c r="G116" i="26" s="1"/>
  <c r="E115" i="26"/>
  <c r="G115" i="26" s="1"/>
  <c r="E114" i="26"/>
  <c r="G114" i="26" s="1"/>
  <c r="E113" i="26"/>
  <c r="G113" i="26" s="1"/>
  <c r="E112" i="26"/>
  <c r="G112" i="26" s="1"/>
  <c r="E111" i="26"/>
  <c r="G111" i="26" s="1"/>
  <c r="E110" i="26"/>
  <c r="G110" i="26" s="1"/>
  <c r="E109" i="26"/>
  <c r="G109" i="26" s="1"/>
  <c r="E108" i="26"/>
  <c r="G108" i="26" s="1"/>
  <c r="E107" i="26"/>
  <c r="G107" i="26" s="1"/>
  <c r="E106" i="26"/>
  <c r="G106" i="26" s="1"/>
  <c r="E105" i="26"/>
  <c r="G105" i="26" s="1"/>
  <c r="E104" i="26"/>
  <c r="G104" i="26" s="1"/>
  <c r="E103" i="26"/>
  <c r="G103" i="26" s="1"/>
  <c r="E102" i="26"/>
  <c r="G102" i="26" s="1"/>
  <c r="E101" i="26"/>
  <c r="G101" i="26" s="1"/>
  <c r="E100" i="26"/>
  <c r="G100" i="26" s="1"/>
  <c r="E99" i="26"/>
  <c r="G99" i="26" s="1"/>
  <c r="E98" i="26"/>
  <c r="G98" i="26" s="1"/>
  <c r="E97" i="26"/>
  <c r="G97" i="26" s="1"/>
  <c r="E96" i="26"/>
  <c r="G96" i="26" s="1"/>
  <c r="E95" i="26"/>
  <c r="G95" i="26" s="1"/>
  <c r="E94" i="26"/>
  <c r="G94" i="26" s="1"/>
  <c r="E93" i="26"/>
  <c r="G93" i="26" s="1"/>
  <c r="E92" i="26"/>
  <c r="G92" i="26" s="1"/>
  <c r="E91" i="26"/>
  <c r="G91" i="26" s="1"/>
  <c r="E90" i="26"/>
  <c r="G90" i="26" s="1"/>
  <c r="E89" i="26"/>
  <c r="G89" i="26" s="1"/>
  <c r="E88" i="26"/>
  <c r="G88" i="26" s="1"/>
  <c r="E87" i="26"/>
  <c r="G87" i="26" s="1"/>
  <c r="E86" i="26"/>
  <c r="G86" i="26" s="1"/>
  <c r="E85" i="26"/>
  <c r="G85" i="26" s="1"/>
  <c r="E84" i="26"/>
  <c r="G84" i="26" s="1"/>
  <c r="E83" i="26"/>
  <c r="G83" i="26" s="1"/>
  <c r="E82" i="26"/>
  <c r="G82" i="26" s="1"/>
  <c r="E81" i="26"/>
  <c r="G81" i="26" s="1"/>
  <c r="E80" i="26"/>
  <c r="G80" i="26" s="1"/>
  <c r="E79" i="26"/>
  <c r="G79" i="26" s="1"/>
  <c r="E78" i="26"/>
  <c r="G78" i="26" s="1"/>
  <c r="E77" i="26"/>
  <c r="G77" i="26" s="1"/>
  <c r="E76" i="26"/>
  <c r="G76" i="26" s="1"/>
  <c r="E75" i="26"/>
  <c r="G75" i="26" s="1"/>
  <c r="E74" i="26"/>
  <c r="G74" i="26" s="1"/>
  <c r="E73" i="26"/>
  <c r="G73" i="26" s="1"/>
  <c r="E72" i="26"/>
  <c r="G72" i="26" s="1"/>
  <c r="E71" i="26"/>
  <c r="G71" i="26" s="1"/>
  <c r="E70" i="26"/>
  <c r="G70" i="26" s="1"/>
  <c r="E69" i="26"/>
  <c r="G69" i="26" s="1"/>
  <c r="E68" i="26"/>
  <c r="G68" i="26" s="1"/>
  <c r="E67" i="26"/>
  <c r="G67" i="26" s="1"/>
  <c r="E66" i="26"/>
  <c r="G66" i="26" s="1"/>
  <c r="E65" i="26"/>
  <c r="G65" i="26" s="1"/>
  <c r="E64" i="26"/>
  <c r="G64" i="26" s="1"/>
  <c r="E63" i="26"/>
  <c r="G63" i="26" s="1"/>
  <c r="E62" i="26"/>
  <c r="G62" i="26" s="1"/>
  <c r="E61" i="26"/>
  <c r="G61" i="26" s="1"/>
  <c r="E60" i="26"/>
  <c r="G60" i="26" s="1"/>
  <c r="E59" i="26"/>
  <c r="G59" i="26" s="1"/>
  <c r="E58" i="26"/>
  <c r="G58" i="26" s="1"/>
  <c r="E57" i="26"/>
  <c r="G57" i="26" s="1"/>
  <c r="E56" i="26"/>
  <c r="G56" i="26" s="1"/>
  <c r="E55" i="26"/>
  <c r="G55" i="26" s="1"/>
  <c r="E54" i="26"/>
  <c r="G54" i="26" s="1"/>
  <c r="E53" i="26"/>
  <c r="G53" i="26" s="1"/>
  <c r="E52" i="26"/>
  <c r="G52" i="26" s="1"/>
  <c r="E51" i="26"/>
  <c r="G51" i="26" s="1"/>
  <c r="E50" i="26"/>
  <c r="G50" i="26" s="1"/>
  <c r="E49" i="26"/>
  <c r="G49" i="26" s="1"/>
  <c r="E48" i="26"/>
  <c r="G48" i="26" s="1"/>
  <c r="E47" i="26"/>
  <c r="G47" i="26" s="1"/>
  <c r="E46" i="26"/>
  <c r="G46" i="26" s="1"/>
  <c r="E45" i="26"/>
  <c r="G45" i="26" s="1"/>
  <c r="E44" i="26"/>
  <c r="G44" i="26" s="1"/>
  <c r="E43" i="26"/>
  <c r="G43" i="26" s="1"/>
  <c r="E42" i="26"/>
  <c r="G42" i="26" s="1"/>
  <c r="E41" i="26"/>
  <c r="G41" i="26" s="1"/>
  <c r="E40" i="26"/>
  <c r="G40" i="26" s="1"/>
  <c r="E39" i="26"/>
  <c r="G39" i="26" s="1"/>
  <c r="E38" i="26"/>
  <c r="G38" i="26" s="1"/>
  <c r="E37" i="26"/>
  <c r="G37" i="26" s="1"/>
  <c r="E36" i="26"/>
  <c r="G36" i="26" s="1"/>
  <c r="E35" i="26"/>
  <c r="G35" i="26" s="1"/>
  <c r="E34" i="26"/>
  <c r="G34" i="26" s="1"/>
  <c r="E33" i="26"/>
  <c r="G33" i="26" s="1"/>
  <c r="E32" i="26"/>
  <c r="G32" i="26" s="1"/>
  <c r="E31" i="26"/>
  <c r="G31" i="26" s="1"/>
  <c r="E30" i="26"/>
  <c r="G30" i="26" s="1"/>
  <c r="E29" i="26"/>
  <c r="G29" i="26" s="1"/>
  <c r="E28" i="26"/>
  <c r="G28" i="26" s="1"/>
  <c r="E27" i="26"/>
  <c r="G27" i="26" s="1"/>
  <c r="E26" i="26"/>
  <c r="G26" i="26" s="1"/>
  <c r="E25" i="26"/>
  <c r="G25" i="26" s="1"/>
  <c r="E24" i="26"/>
  <c r="G24" i="26" s="1"/>
  <c r="E23" i="26"/>
  <c r="G23" i="26" s="1"/>
  <c r="E22" i="26"/>
  <c r="G22" i="26" s="1"/>
  <c r="E21" i="26"/>
  <c r="G21" i="26" s="1"/>
  <c r="E20" i="26"/>
  <c r="G20" i="26" s="1"/>
  <c r="E19" i="26"/>
  <c r="G19" i="26" s="1"/>
  <c r="E18" i="26"/>
  <c r="G18" i="26" s="1"/>
  <c r="E17" i="26"/>
  <c r="G17" i="26" s="1"/>
  <c r="E16" i="26"/>
  <c r="G16" i="26" s="1"/>
  <c r="E15" i="26"/>
  <c r="G15" i="26" s="1"/>
  <c r="E14" i="26"/>
  <c r="G14" i="26" s="1"/>
  <c r="E13" i="26"/>
  <c r="G13" i="26" s="1"/>
  <c r="E12" i="26"/>
  <c r="G12" i="26" s="1"/>
  <c r="E11" i="26"/>
  <c r="G11" i="26" s="1"/>
  <c r="E10" i="26"/>
  <c r="G10" i="26" s="1"/>
  <c r="E9" i="26"/>
  <c r="G9" i="26" s="1"/>
  <c r="E8" i="26"/>
  <c r="G8" i="26" s="1"/>
  <c r="E7" i="26"/>
  <c r="G7" i="26" s="1"/>
  <c r="E136" i="25"/>
  <c r="G136" i="25" s="1"/>
  <c r="E135" i="25"/>
  <c r="G135" i="25" s="1"/>
  <c r="E134" i="25"/>
  <c r="G134" i="25" s="1"/>
  <c r="E133" i="25"/>
  <c r="G133" i="25" s="1"/>
  <c r="E132" i="25"/>
  <c r="G132" i="25" s="1"/>
  <c r="E131" i="25"/>
  <c r="G131" i="25" s="1"/>
  <c r="E130" i="25"/>
  <c r="G130" i="25" s="1"/>
  <c r="E129" i="25"/>
  <c r="G129" i="25" s="1"/>
  <c r="E128" i="25"/>
  <c r="G128" i="25" s="1"/>
  <c r="E127" i="25"/>
  <c r="G127" i="25" s="1"/>
  <c r="E126" i="25"/>
  <c r="G126" i="25" s="1"/>
  <c r="E125" i="25"/>
  <c r="G125" i="25" s="1"/>
  <c r="E124" i="25"/>
  <c r="G124" i="25" s="1"/>
  <c r="E123" i="25"/>
  <c r="G123" i="25" s="1"/>
  <c r="E122" i="25"/>
  <c r="G122" i="25" s="1"/>
  <c r="E121" i="25"/>
  <c r="G121" i="25" s="1"/>
  <c r="E120" i="25"/>
  <c r="G120" i="25" s="1"/>
  <c r="E119" i="25"/>
  <c r="G119" i="25" s="1"/>
  <c r="E118" i="25"/>
  <c r="G118" i="25" s="1"/>
  <c r="E117" i="25"/>
  <c r="G117" i="25" s="1"/>
  <c r="E116" i="25"/>
  <c r="G116" i="25" s="1"/>
  <c r="E115" i="25"/>
  <c r="G115" i="25" s="1"/>
  <c r="E114" i="25"/>
  <c r="G114" i="25" s="1"/>
  <c r="E113" i="25"/>
  <c r="G113" i="25" s="1"/>
  <c r="E112" i="25"/>
  <c r="G112" i="25" s="1"/>
  <c r="E111" i="25"/>
  <c r="G111" i="25" s="1"/>
  <c r="E110" i="25"/>
  <c r="G110" i="25" s="1"/>
  <c r="E109" i="25"/>
  <c r="G109" i="25" s="1"/>
  <c r="E108" i="25"/>
  <c r="G108" i="25" s="1"/>
  <c r="E107" i="25"/>
  <c r="G107" i="25" s="1"/>
  <c r="E106" i="25"/>
  <c r="G106" i="25" s="1"/>
  <c r="E105" i="25"/>
  <c r="G105" i="25" s="1"/>
  <c r="E104" i="25"/>
  <c r="G104" i="25" s="1"/>
  <c r="E103" i="25"/>
  <c r="G103" i="25" s="1"/>
  <c r="E102" i="25"/>
  <c r="G102" i="25" s="1"/>
  <c r="E101" i="25"/>
  <c r="G101" i="25" s="1"/>
  <c r="E100" i="25"/>
  <c r="G100" i="25" s="1"/>
  <c r="E99" i="25"/>
  <c r="G99" i="25" s="1"/>
  <c r="E98" i="25"/>
  <c r="G98" i="25" s="1"/>
  <c r="E97" i="25"/>
  <c r="G97" i="25" s="1"/>
  <c r="E96" i="25"/>
  <c r="G96" i="25" s="1"/>
  <c r="E95" i="25"/>
  <c r="G95" i="25" s="1"/>
  <c r="E94" i="25"/>
  <c r="G94" i="25" s="1"/>
  <c r="E93" i="25"/>
  <c r="G93" i="25" s="1"/>
  <c r="E92" i="25"/>
  <c r="G92" i="25" s="1"/>
  <c r="E91" i="25"/>
  <c r="G91" i="25" s="1"/>
  <c r="E90" i="25"/>
  <c r="G90" i="25" s="1"/>
  <c r="E89" i="25"/>
  <c r="G89" i="25" s="1"/>
  <c r="E88" i="25"/>
  <c r="G88" i="25" s="1"/>
  <c r="E87" i="25"/>
  <c r="G87" i="25" s="1"/>
  <c r="E86" i="25"/>
  <c r="G86" i="25" s="1"/>
  <c r="E85" i="25"/>
  <c r="G85" i="25" s="1"/>
  <c r="E84" i="25"/>
  <c r="G84" i="25" s="1"/>
  <c r="E83" i="25"/>
  <c r="G83" i="25" s="1"/>
  <c r="E82" i="25"/>
  <c r="G82" i="25" s="1"/>
  <c r="E81" i="25"/>
  <c r="G81" i="25" s="1"/>
  <c r="E80" i="25"/>
  <c r="G80" i="25" s="1"/>
  <c r="E79" i="25"/>
  <c r="G79" i="25" s="1"/>
  <c r="E78" i="25"/>
  <c r="G78" i="25" s="1"/>
  <c r="E77" i="25"/>
  <c r="G77" i="25" s="1"/>
  <c r="E76" i="25"/>
  <c r="G76" i="25" s="1"/>
  <c r="E75" i="25"/>
  <c r="G75" i="25" s="1"/>
  <c r="E74" i="25"/>
  <c r="G74" i="25" s="1"/>
  <c r="E73" i="25"/>
  <c r="G73" i="25" s="1"/>
  <c r="E72" i="25"/>
  <c r="G72" i="25" s="1"/>
  <c r="E71" i="25"/>
  <c r="G71" i="25" s="1"/>
  <c r="E70" i="25"/>
  <c r="G70" i="25" s="1"/>
  <c r="E69" i="25"/>
  <c r="G69" i="25" s="1"/>
  <c r="E68" i="25"/>
  <c r="G68" i="25" s="1"/>
  <c r="E67" i="25"/>
  <c r="G67" i="25" s="1"/>
  <c r="E66" i="25"/>
  <c r="G66" i="25" s="1"/>
  <c r="E65" i="25"/>
  <c r="G65" i="25" s="1"/>
  <c r="E64" i="25"/>
  <c r="G64" i="25" s="1"/>
  <c r="E63" i="25"/>
  <c r="G63" i="25" s="1"/>
  <c r="E62" i="25"/>
  <c r="G62" i="25" s="1"/>
  <c r="E61" i="25"/>
  <c r="G61" i="25" s="1"/>
  <c r="E60" i="25"/>
  <c r="G60" i="25" s="1"/>
  <c r="E59" i="25"/>
  <c r="G59" i="25" s="1"/>
  <c r="E58" i="25"/>
  <c r="G58" i="25" s="1"/>
  <c r="E57" i="25"/>
  <c r="G57" i="25" s="1"/>
  <c r="E56" i="25"/>
  <c r="G56" i="25" s="1"/>
  <c r="E55" i="25"/>
  <c r="G55" i="25" s="1"/>
  <c r="E54" i="25"/>
  <c r="G54" i="25" s="1"/>
  <c r="E53" i="25"/>
  <c r="G53" i="25" s="1"/>
  <c r="E52" i="25"/>
  <c r="G52" i="25" s="1"/>
  <c r="E51" i="25"/>
  <c r="G51" i="25" s="1"/>
  <c r="E50" i="25"/>
  <c r="G50" i="25" s="1"/>
  <c r="E49" i="25"/>
  <c r="G49" i="25" s="1"/>
  <c r="E48" i="25"/>
  <c r="G48" i="25" s="1"/>
  <c r="E47" i="25"/>
  <c r="G47" i="25" s="1"/>
  <c r="E46" i="25"/>
  <c r="G46" i="25" s="1"/>
  <c r="E45" i="25"/>
  <c r="G45" i="25" s="1"/>
  <c r="E44" i="25"/>
  <c r="G44" i="25" s="1"/>
  <c r="E43" i="25"/>
  <c r="G43" i="25" s="1"/>
  <c r="E42" i="25"/>
  <c r="G42" i="25" s="1"/>
  <c r="E41" i="25"/>
  <c r="G41" i="25" s="1"/>
  <c r="E40" i="25"/>
  <c r="G40" i="25" s="1"/>
  <c r="E39" i="25"/>
  <c r="G39" i="25" s="1"/>
  <c r="E38" i="25"/>
  <c r="G38" i="25" s="1"/>
  <c r="E37" i="25"/>
  <c r="G37" i="25" s="1"/>
  <c r="E36" i="25"/>
  <c r="G36" i="25" s="1"/>
  <c r="E35" i="25"/>
  <c r="G35" i="25" s="1"/>
  <c r="E34" i="25"/>
  <c r="G34" i="25" s="1"/>
  <c r="E33" i="25"/>
  <c r="G33" i="25" s="1"/>
  <c r="E32" i="25"/>
  <c r="G32" i="25" s="1"/>
  <c r="E31" i="25"/>
  <c r="G31" i="25" s="1"/>
  <c r="E30" i="25"/>
  <c r="G30" i="25" s="1"/>
  <c r="E29" i="25"/>
  <c r="G29" i="25" s="1"/>
  <c r="E28" i="25"/>
  <c r="G28" i="25" s="1"/>
  <c r="E27" i="25"/>
  <c r="G27" i="25" s="1"/>
  <c r="E26" i="25"/>
  <c r="G26" i="25" s="1"/>
  <c r="E25" i="25"/>
  <c r="G25" i="25" s="1"/>
  <c r="E24" i="25"/>
  <c r="G24" i="25" s="1"/>
  <c r="E23" i="25"/>
  <c r="G23" i="25" s="1"/>
  <c r="E22" i="25"/>
  <c r="G22" i="25" s="1"/>
  <c r="E21" i="25"/>
  <c r="G21" i="25" s="1"/>
  <c r="E20" i="25"/>
  <c r="G20" i="25" s="1"/>
  <c r="E19" i="25"/>
  <c r="G19" i="25" s="1"/>
  <c r="E18" i="25"/>
  <c r="G18" i="25" s="1"/>
  <c r="E17" i="25"/>
  <c r="G17" i="25" s="1"/>
  <c r="E16" i="25"/>
  <c r="G16" i="25" s="1"/>
  <c r="E15" i="25"/>
  <c r="G15" i="25" s="1"/>
  <c r="E14" i="25"/>
  <c r="G14" i="25" s="1"/>
  <c r="E13" i="25"/>
  <c r="G13" i="25" s="1"/>
  <c r="E12" i="25"/>
  <c r="G12" i="25" s="1"/>
  <c r="E11" i="25"/>
  <c r="G11" i="25" s="1"/>
  <c r="E10" i="25"/>
  <c r="G10" i="25" s="1"/>
  <c r="E9" i="25"/>
  <c r="G9" i="25" s="1"/>
  <c r="E8" i="25"/>
  <c r="G8" i="25" s="1"/>
  <c r="E7" i="25"/>
  <c r="G7" i="25" s="1"/>
  <c r="E136" i="24"/>
  <c r="G136" i="24" s="1"/>
  <c r="E135" i="24"/>
  <c r="G135" i="24" s="1"/>
  <c r="E134" i="24"/>
  <c r="G134" i="24" s="1"/>
  <c r="E133" i="24"/>
  <c r="G133" i="24" s="1"/>
  <c r="E132" i="24"/>
  <c r="G132" i="24" s="1"/>
  <c r="E131" i="24"/>
  <c r="G131" i="24" s="1"/>
  <c r="E130" i="24"/>
  <c r="G130" i="24" s="1"/>
  <c r="E129" i="24"/>
  <c r="G129" i="24" s="1"/>
  <c r="E128" i="24"/>
  <c r="G128" i="24" s="1"/>
  <c r="E127" i="24"/>
  <c r="G127" i="24" s="1"/>
  <c r="E126" i="24"/>
  <c r="G126" i="24" s="1"/>
  <c r="E125" i="24"/>
  <c r="G125" i="24" s="1"/>
  <c r="E124" i="24"/>
  <c r="G124" i="24" s="1"/>
  <c r="E123" i="24"/>
  <c r="G123" i="24" s="1"/>
  <c r="E122" i="24"/>
  <c r="G122" i="24" s="1"/>
  <c r="E121" i="24"/>
  <c r="G121" i="24" s="1"/>
  <c r="E120" i="24"/>
  <c r="G120" i="24" s="1"/>
  <c r="E119" i="24"/>
  <c r="G119" i="24" s="1"/>
  <c r="E118" i="24"/>
  <c r="G118" i="24" s="1"/>
  <c r="E117" i="24"/>
  <c r="G117" i="24" s="1"/>
  <c r="E116" i="24"/>
  <c r="G116" i="24" s="1"/>
  <c r="E115" i="24"/>
  <c r="G115" i="24" s="1"/>
  <c r="E114" i="24"/>
  <c r="G114" i="24" s="1"/>
  <c r="E113" i="24"/>
  <c r="G113" i="24" s="1"/>
  <c r="E112" i="24"/>
  <c r="G112" i="24" s="1"/>
  <c r="E111" i="24"/>
  <c r="G111" i="24" s="1"/>
  <c r="E110" i="24"/>
  <c r="G110" i="24" s="1"/>
  <c r="E109" i="24"/>
  <c r="G109" i="24" s="1"/>
  <c r="E108" i="24"/>
  <c r="G108" i="24" s="1"/>
  <c r="E107" i="24"/>
  <c r="G107" i="24" s="1"/>
  <c r="E106" i="24"/>
  <c r="G106" i="24" s="1"/>
  <c r="E105" i="24"/>
  <c r="G105" i="24" s="1"/>
  <c r="E104" i="24"/>
  <c r="G104" i="24" s="1"/>
  <c r="E103" i="24"/>
  <c r="G103" i="24" s="1"/>
  <c r="E102" i="24"/>
  <c r="G102" i="24" s="1"/>
  <c r="E101" i="24"/>
  <c r="G101" i="24" s="1"/>
  <c r="E100" i="24"/>
  <c r="G100" i="24" s="1"/>
  <c r="E99" i="24"/>
  <c r="G99" i="24" s="1"/>
  <c r="E98" i="24"/>
  <c r="G98" i="24" s="1"/>
  <c r="E97" i="24"/>
  <c r="G97" i="24" s="1"/>
  <c r="E96" i="24"/>
  <c r="G96" i="24" s="1"/>
  <c r="E95" i="24"/>
  <c r="G95" i="24" s="1"/>
  <c r="E94" i="24"/>
  <c r="G94" i="24" s="1"/>
  <c r="E93" i="24"/>
  <c r="G93" i="24" s="1"/>
  <c r="E92" i="24"/>
  <c r="G92" i="24" s="1"/>
  <c r="E91" i="24"/>
  <c r="G91" i="24" s="1"/>
  <c r="E90" i="24"/>
  <c r="G90" i="24" s="1"/>
  <c r="E89" i="24"/>
  <c r="G89" i="24" s="1"/>
  <c r="E88" i="24"/>
  <c r="G88" i="24" s="1"/>
  <c r="E87" i="24"/>
  <c r="G87" i="24" s="1"/>
  <c r="E86" i="24"/>
  <c r="G86" i="24" s="1"/>
  <c r="E85" i="24"/>
  <c r="G85" i="24" s="1"/>
  <c r="E84" i="24"/>
  <c r="G84" i="24" s="1"/>
  <c r="E83" i="24"/>
  <c r="G83" i="24" s="1"/>
  <c r="E82" i="24"/>
  <c r="G82" i="24" s="1"/>
  <c r="E81" i="24"/>
  <c r="G81" i="24" s="1"/>
  <c r="E80" i="24"/>
  <c r="G80" i="24" s="1"/>
  <c r="E79" i="24"/>
  <c r="G79" i="24" s="1"/>
  <c r="E78" i="24"/>
  <c r="G78" i="24" s="1"/>
  <c r="E77" i="24"/>
  <c r="G77" i="24" s="1"/>
  <c r="E76" i="24"/>
  <c r="G76" i="24" s="1"/>
  <c r="E75" i="24"/>
  <c r="G75" i="24" s="1"/>
  <c r="E74" i="24"/>
  <c r="G74" i="24" s="1"/>
  <c r="E73" i="24"/>
  <c r="G73" i="24" s="1"/>
  <c r="E72" i="24"/>
  <c r="G72" i="24" s="1"/>
  <c r="E71" i="24"/>
  <c r="G71" i="24" s="1"/>
  <c r="E70" i="24"/>
  <c r="G70" i="24" s="1"/>
  <c r="E69" i="24"/>
  <c r="G69" i="24" s="1"/>
  <c r="E68" i="24"/>
  <c r="G68" i="24" s="1"/>
  <c r="E67" i="24"/>
  <c r="G67" i="24" s="1"/>
  <c r="E66" i="24"/>
  <c r="G66" i="24" s="1"/>
  <c r="E65" i="24"/>
  <c r="G65" i="24" s="1"/>
  <c r="E64" i="24"/>
  <c r="G64" i="24" s="1"/>
  <c r="E63" i="24"/>
  <c r="G63" i="24" s="1"/>
  <c r="E62" i="24"/>
  <c r="G62" i="24" s="1"/>
  <c r="E61" i="24"/>
  <c r="G61" i="24" s="1"/>
  <c r="E60" i="24"/>
  <c r="G60" i="24" s="1"/>
  <c r="E59" i="24"/>
  <c r="G59" i="24" s="1"/>
  <c r="E58" i="24"/>
  <c r="G58" i="24" s="1"/>
  <c r="E57" i="24"/>
  <c r="G57" i="24" s="1"/>
  <c r="E56" i="24"/>
  <c r="G56" i="24" s="1"/>
  <c r="E55" i="24"/>
  <c r="G55" i="24" s="1"/>
  <c r="E54" i="24"/>
  <c r="G54" i="24" s="1"/>
  <c r="E53" i="24"/>
  <c r="G53" i="24" s="1"/>
  <c r="E52" i="24"/>
  <c r="G52" i="24" s="1"/>
  <c r="E51" i="24"/>
  <c r="G51" i="24" s="1"/>
  <c r="E50" i="24"/>
  <c r="G50" i="24" s="1"/>
  <c r="E49" i="24"/>
  <c r="G49" i="24" s="1"/>
  <c r="E48" i="24"/>
  <c r="G48" i="24" s="1"/>
  <c r="E47" i="24"/>
  <c r="G47" i="24" s="1"/>
  <c r="E46" i="24"/>
  <c r="G46" i="24" s="1"/>
  <c r="E45" i="24"/>
  <c r="G45" i="24" s="1"/>
  <c r="E44" i="24"/>
  <c r="G44" i="24" s="1"/>
  <c r="E43" i="24"/>
  <c r="G43" i="24" s="1"/>
  <c r="E42" i="24"/>
  <c r="G42" i="24" s="1"/>
  <c r="E41" i="24"/>
  <c r="G41" i="24" s="1"/>
  <c r="E40" i="24"/>
  <c r="G40" i="24" s="1"/>
  <c r="E39" i="24"/>
  <c r="G39" i="24" s="1"/>
  <c r="E38" i="24"/>
  <c r="G38" i="24" s="1"/>
  <c r="E37" i="24"/>
  <c r="G37" i="24" s="1"/>
  <c r="E36" i="24"/>
  <c r="G36" i="24" s="1"/>
  <c r="E35" i="24"/>
  <c r="G35" i="24" s="1"/>
  <c r="E34" i="24"/>
  <c r="G34" i="24" s="1"/>
  <c r="E33" i="24"/>
  <c r="G33" i="24" s="1"/>
  <c r="E32" i="24"/>
  <c r="G32" i="24" s="1"/>
  <c r="E31" i="24"/>
  <c r="G31" i="24" s="1"/>
  <c r="E30" i="24"/>
  <c r="G30" i="24" s="1"/>
  <c r="E29" i="24"/>
  <c r="G29" i="24" s="1"/>
  <c r="E28" i="24"/>
  <c r="G28" i="24" s="1"/>
  <c r="E27" i="24"/>
  <c r="G27" i="24" s="1"/>
  <c r="E26" i="24"/>
  <c r="G26" i="24" s="1"/>
  <c r="E25" i="24"/>
  <c r="G25" i="24" s="1"/>
  <c r="E24" i="24"/>
  <c r="G24" i="24" s="1"/>
  <c r="E23" i="24"/>
  <c r="G23" i="24" s="1"/>
  <c r="E22" i="24"/>
  <c r="G22" i="24" s="1"/>
  <c r="E21" i="24"/>
  <c r="G21" i="24" s="1"/>
  <c r="E20" i="24"/>
  <c r="G20" i="24" s="1"/>
  <c r="E19" i="24"/>
  <c r="G19" i="24" s="1"/>
  <c r="E18" i="24"/>
  <c r="G18" i="24" s="1"/>
  <c r="E17" i="24"/>
  <c r="G17" i="24" s="1"/>
  <c r="E16" i="24"/>
  <c r="G16" i="24" s="1"/>
  <c r="E15" i="24"/>
  <c r="G15" i="24" s="1"/>
  <c r="E14" i="24"/>
  <c r="G14" i="24" s="1"/>
  <c r="E13" i="24"/>
  <c r="G13" i="24" s="1"/>
  <c r="E12" i="24"/>
  <c r="G12" i="24" s="1"/>
  <c r="E11" i="24"/>
  <c r="G11" i="24" s="1"/>
  <c r="E10" i="24"/>
  <c r="G10" i="24" s="1"/>
  <c r="E9" i="24"/>
  <c r="G9" i="24" s="1"/>
  <c r="E8" i="24"/>
  <c r="G8" i="24" s="1"/>
  <c r="E7" i="24"/>
  <c r="G7" i="24" s="1"/>
  <c r="E136" i="32"/>
  <c r="G136" i="32" s="1"/>
  <c r="J138" i="14" s="1"/>
  <c r="E135" i="32"/>
  <c r="G135" i="32" s="1"/>
  <c r="J137" i="14" s="1"/>
  <c r="E134" i="32"/>
  <c r="G134" i="32" s="1"/>
  <c r="E133" i="32"/>
  <c r="G133" i="32" s="1"/>
  <c r="J135" i="14" s="1"/>
  <c r="E132" i="32"/>
  <c r="G132" i="32" s="1"/>
  <c r="J134" i="14" s="1"/>
  <c r="E131" i="32"/>
  <c r="G131" i="32" s="1"/>
  <c r="J133" i="14" s="1"/>
  <c r="E130" i="32"/>
  <c r="G130" i="32" s="1"/>
  <c r="E129" i="32"/>
  <c r="G129" i="32" s="1"/>
  <c r="J131" i="14" s="1"/>
  <c r="E128" i="32"/>
  <c r="G128" i="32" s="1"/>
  <c r="J130" i="14" s="1"/>
  <c r="E127" i="32"/>
  <c r="G127" i="32" s="1"/>
  <c r="J129" i="14" s="1"/>
  <c r="E126" i="32"/>
  <c r="G126" i="32" s="1"/>
  <c r="E125" i="32"/>
  <c r="G125" i="32" s="1"/>
  <c r="J127" i="14" s="1"/>
  <c r="E124" i="32"/>
  <c r="G124" i="32" s="1"/>
  <c r="J126" i="14" s="1"/>
  <c r="E123" i="32"/>
  <c r="G123" i="32" s="1"/>
  <c r="J125" i="14" s="1"/>
  <c r="E122" i="32"/>
  <c r="G122" i="32" s="1"/>
  <c r="E121" i="32"/>
  <c r="G121" i="32" s="1"/>
  <c r="J123" i="14" s="1"/>
  <c r="E120" i="32"/>
  <c r="G120" i="32" s="1"/>
  <c r="J122" i="14" s="1"/>
  <c r="E119" i="32"/>
  <c r="G119" i="32" s="1"/>
  <c r="J121" i="14" s="1"/>
  <c r="E118" i="32"/>
  <c r="G118" i="32" s="1"/>
  <c r="E117" i="32"/>
  <c r="G117" i="32" s="1"/>
  <c r="J119" i="14" s="1"/>
  <c r="E116" i="32"/>
  <c r="G116" i="32" s="1"/>
  <c r="J118" i="14" s="1"/>
  <c r="E115" i="32"/>
  <c r="G115" i="32" s="1"/>
  <c r="J117" i="14" s="1"/>
  <c r="E114" i="32"/>
  <c r="G114" i="32" s="1"/>
  <c r="E113" i="32"/>
  <c r="G113" i="32" s="1"/>
  <c r="J115" i="14" s="1"/>
  <c r="E112" i="32"/>
  <c r="G112" i="32" s="1"/>
  <c r="J114" i="14" s="1"/>
  <c r="E111" i="32"/>
  <c r="G111" i="32" s="1"/>
  <c r="J113" i="14" s="1"/>
  <c r="E110" i="32"/>
  <c r="G110" i="32" s="1"/>
  <c r="E109" i="32"/>
  <c r="G109" i="32" s="1"/>
  <c r="J111" i="14" s="1"/>
  <c r="E108" i="32"/>
  <c r="G108" i="32" s="1"/>
  <c r="J110" i="14" s="1"/>
  <c r="E107" i="32"/>
  <c r="G107" i="32" s="1"/>
  <c r="J109" i="14" s="1"/>
  <c r="E106" i="32"/>
  <c r="G106" i="32" s="1"/>
  <c r="E105" i="32"/>
  <c r="G105" i="32" s="1"/>
  <c r="J107" i="14" s="1"/>
  <c r="E104" i="32"/>
  <c r="G104" i="32" s="1"/>
  <c r="J106" i="14" s="1"/>
  <c r="E103" i="32"/>
  <c r="G103" i="32" s="1"/>
  <c r="J105" i="14" s="1"/>
  <c r="E102" i="32"/>
  <c r="G102" i="32" s="1"/>
  <c r="E101" i="32"/>
  <c r="G101" i="32" s="1"/>
  <c r="J103" i="14" s="1"/>
  <c r="E100" i="32"/>
  <c r="G100" i="32" s="1"/>
  <c r="J102" i="14" s="1"/>
  <c r="E99" i="32"/>
  <c r="G99" i="32" s="1"/>
  <c r="J101" i="14" s="1"/>
  <c r="E98" i="32"/>
  <c r="G98" i="32" s="1"/>
  <c r="E97" i="32"/>
  <c r="G97" i="32" s="1"/>
  <c r="J99" i="14" s="1"/>
  <c r="E96" i="32"/>
  <c r="G96" i="32" s="1"/>
  <c r="J98" i="14" s="1"/>
  <c r="E95" i="32"/>
  <c r="G95" i="32" s="1"/>
  <c r="J97" i="14" s="1"/>
  <c r="E94" i="32"/>
  <c r="G94" i="32" s="1"/>
  <c r="E93" i="32"/>
  <c r="G93" i="32" s="1"/>
  <c r="J95" i="14" s="1"/>
  <c r="E92" i="32"/>
  <c r="G92" i="32" s="1"/>
  <c r="J94" i="14" s="1"/>
  <c r="E91" i="32"/>
  <c r="G91" i="32" s="1"/>
  <c r="J93" i="14" s="1"/>
  <c r="E90" i="32"/>
  <c r="G90" i="32" s="1"/>
  <c r="E89" i="32"/>
  <c r="G89" i="32" s="1"/>
  <c r="J91" i="14" s="1"/>
  <c r="E88" i="32"/>
  <c r="G88" i="32" s="1"/>
  <c r="J90" i="14" s="1"/>
  <c r="E87" i="32"/>
  <c r="G87" i="32" s="1"/>
  <c r="J89" i="14" s="1"/>
  <c r="E86" i="32"/>
  <c r="G86" i="32" s="1"/>
  <c r="E85" i="32"/>
  <c r="G85" i="32" s="1"/>
  <c r="J87" i="14" s="1"/>
  <c r="E84" i="32"/>
  <c r="G84" i="32" s="1"/>
  <c r="J86" i="14" s="1"/>
  <c r="E83" i="32"/>
  <c r="G83" i="32" s="1"/>
  <c r="J85" i="14" s="1"/>
  <c r="E82" i="32"/>
  <c r="G82" i="32" s="1"/>
  <c r="E81" i="32"/>
  <c r="G81" i="32" s="1"/>
  <c r="J83" i="14" s="1"/>
  <c r="E80" i="32"/>
  <c r="G80" i="32" s="1"/>
  <c r="J82" i="14" s="1"/>
  <c r="E79" i="32"/>
  <c r="G79" i="32" s="1"/>
  <c r="J81" i="14" s="1"/>
  <c r="E78" i="32"/>
  <c r="G78" i="32" s="1"/>
  <c r="E77" i="32"/>
  <c r="G77" i="32" s="1"/>
  <c r="J79" i="14" s="1"/>
  <c r="E76" i="32"/>
  <c r="G76" i="32" s="1"/>
  <c r="J78" i="14" s="1"/>
  <c r="E75" i="32"/>
  <c r="G75" i="32" s="1"/>
  <c r="J77" i="14" s="1"/>
  <c r="E74" i="32"/>
  <c r="G74" i="32" s="1"/>
  <c r="E73" i="32"/>
  <c r="G73" i="32" s="1"/>
  <c r="J75" i="14" s="1"/>
  <c r="E72" i="32"/>
  <c r="G72" i="32" s="1"/>
  <c r="J74" i="14" s="1"/>
  <c r="E71" i="32"/>
  <c r="G71" i="32" s="1"/>
  <c r="J73" i="14" s="1"/>
  <c r="E70" i="32"/>
  <c r="G70" i="32" s="1"/>
  <c r="E69" i="32"/>
  <c r="G69" i="32" s="1"/>
  <c r="J71" i="14" s="1"/>
  <c r="E68" i="32"/>
  <c r="G68" i="32" s="1"/>
  <c r="J70" i="14" s="1"/>
  <c r="E67" i="32"/>
  <c r="G67" i="32" s="1"/>
  <c r="J69" i="14" s="1"/>
  <c r="E66" i="32"/>
  <c r="G66" i="32" s="1"/>
  <c r="E65" i="32"/>
  <c r="G65" i="32" s="1"/>
  <c r="J67" i="14" s="1"/>
  <c r="E64" i="32"/>
  <c r="G64" i="32" s="1"/>
  <c r="J66" i="14" s="1"/>
  <c r="E63" i="32"/>
  <c r="G63" i="32" s="1"/>
  <c r="J65" i="14" s="1"/>
  <c r="E62" i="32"/>
  <c r="G62" i="32" s="1"/>
  <c r="E61" i="32"/>
  <c r="G61" i="32" s="1"/>
  <c r="J63" i="14" s="1"/>
  <c r="E60" i="32"/>
  <c r="E59" i="32"/>
  <c r="G59" i="32" s="1"/>
  <c r="J61" i="14" s="1"/>
  <c r="E58" i="32"/>
  <c r="G58" i="32" s="1"/>
  <c r="E57" i="32"/>
  <c r="G57" i="32" s="1"/>
  <c r="J59" i="14" s="1"/>
  <c r="E56" i="32"/>
  <c r="G56" i="32" s="1"/>
  <c r="J58" i="14" s="1"/>
  <c r="E55" i="32"/>
  <c r="G55" i="32" s="1"/>
  <c r="J57" i="14" s="1"/>
  <c r="E54" i="32"/>
  <c r="G54" i="32" s="1"/>
  <c r="E53" i="32"/>
  <c r="G53" i="32" s="1"/>
  <c r="J55" i="14" s="1"/>
  <c r="E52" i="32"/>
  <c r="G52" i="32" s="1"/>
  <c r="J54" i="14" s="1"/>
  <c r="E51" i="32"/>
  <c r="G51" i="32" s="1"/>
  <c r="J53" i="14" s="1"/>
  <c r="E50" i="32"/>
  <c r="G50" i="32" s="1"/>
  <c r="E49" i="32"/>
  <c r="G49" i="32" s="1"/>
  <c r="J51" i="14" s="1"/>
  <c r="E48" i="32"/>
  <c r="G48" i="32" s="1"/>
  <c r="J50" i="14" s="1"/>
  <c r="E47" i="32"/>
  <c r="G47" i="32" s="1"/>
  <c r="J49" i="14" s="1"/>
  <c r="E46" i="32"/>
  <c r="G46" i="32" s="1"/>
  <c r="E45" i="32"/>
  <c r="G45" i="32" s="1"/>
  <c r="J47" i="14" s="1"/>
  <c r="E44" i="32"/>
  <c r="G44" i="32" s="1"/>
  <c r="J46" i="14" s="1"/>
  <c r="E43" i="32"/>
  <c r="G43" i="32" s="1"/>
  <c r="J45" i="14" s="1"/>
  <c r="E42" i="32"/>
  <c r="G42" i="32" s="1"/>
  <c r="E41" i="32"/>
  <c r="G41" i="32" s="1"/>
  <c r="J43" i="14" s="1"/>
  <c r="E40" i="32"/>
  <c r="G40" i="32" s="1"/>
  <c r="J42" i="14" s="1"/>
  <c r="E39" i="32"/>
  <c r="G39" i="32" s="1"/>
  <c r="J41" i="14" s="1"/>
  <c r="E38" i="32"/>
  <c r="G38" i="32" s="1"/>
  <c r="E37" i="32"/>
  <c r="G37" i="32" s="1"/>
  <c r="J39" i="14" s="1"/>
  <c r="E36" i="32"/>
  <c r="G36" i="32" s="1"/>
  <c r="J38" i="14" s="1"/>
  <c r="E35" i="32"/>
  <c r="G35" i="32" s="1"/>
  <c r="J37" i="14" s="1"/>
  <c r="E34" i="32"/>
  <c r="G34" i="32" s="1"/>
  <c r="E33" i="32"/>
  <c r="G33" i="32" s="1"/>
  <c r="J35" i="14" s="1"/>
  <c r="E32" i="32"/>
  <c r="G32" i="32" s="1"/>
  <c r="J34" i="14" s="1"/>
  <c r="E31" i="32"/>
  <c r="G31" i="32" s="1"/>
  <c r="J33" i="14" s="1"/>
  <c r="E30" i="32"/>
  <c r="G30" i="32" s="1"/>
  <c r="E29" i="32"/>
  <c r="G29" i="32" s="1"/>
  <c r="J31" i="14" s="1"/>
  <c r="E28" i="32"/>
  <c r="G28" i="32" s="1"/>
  <c r="J30" i="14" s="1"/>
  <c r="E27" i="32"/>
  <c r="G27" i="32" s="1"/>
  <c r="J29" i="14" s="1"/>
  <c r="E26" i="32"/>
  <c r="G26" i="32" s="1"/>
  <c r="E25" i="32"/>
  <c r="G25" i="32" s="1"/>
  <c r="J27" i="14" s="1"/>
  <c r="E24" i="32"/>
  <c r="G24" i="32" s="1"/>
  <c r="J26" i="14" s="1"/>
  <c r="E23" i="32"/>
  <c r="G23" i="32" s="1"/>
  <c r="J25" i="14" s="1"/>
  <c r="E22" i="32"/>
  <c r="G22" i="32" s="1"/>
  <c r="E21" i="32"/>
  <c r="G21" i="32" s="1"/>
  <c r="J23" i="14" s="1"/>
  <c r="E20" i="32"/>
  <c r="G20" i="32" s="1"/>
  <c r="J22" i="14" s="1"/>
  <c r="E19" i="32"/>
  <c r="G19" i="32" s="1"/>
  <c r="J21" i="14" s="1"/>
  <c r="E18" i="32"/>
  <c r="G18" i="32" s="1"/>
  <c r="E17" i="32"/>
  <c r="G17" i="32" s="1"/>
  <c r="J19" i="14" s="1"/>
  <c r="E16" i="32"/>
  <c r="G16" i="32" s="1"/>
  <c r="J18" i="14" s="1"/>
  <c r="E15" i="32"/>
  <c r="G15" i="32" s="1"/>
  <c r="J17" i="14" s="1"/>
  <c r="E14" i="32"/>
  <c r="G14" i="32" s="1"/>
  <c r="E13" i="32"/>
  <c r="G13" i="32" s="1"/>
  <c r="J15" i="14" s="1"/>
  <c r="E12" i="32"/>
  <c r="G12" i="32" s="1"/>
  <c r="J14" i="14" s="1"/>
  <c r="E11" i="32"/>
  <c r="G11" i="32" s="1"/>
  <c r="J13" i="14" s="1"/>
  <c r="E10" i="32"/>
  <c r="G10" i="32" s="1"/>
  <c r="E9" i="32"/>
  <c r="G9" i="32" s="1"/>
  <c r="J11" i="14" s="1"/>
  <c r="E8" i="32"/>
  <c r="G8" i="32" s="1"/>
  <c r="J10" i="14" s="1"/>
  <c r="E7" i="32"/>
  <c r="G7" i="32" s="1"/>
  <c r="J9" i="14" s="1"/>
  <c r="E136" i="34"/>
  <c r="G136" i="34" s="1"/>
  <c r="E135" i="34"/>
  <c r="G135" i="34" s="1"/>
  <c r="I141" i="14" s="1"/>
  <c r="E134" i="34"/>
  <c r="G134" i="34" s="1"/>
  <c r="I140" i="14" s="1"/>
  <c r="E133" i="34"/>
  <c r="G133" i="34" s="1"/>
  <c r="E132" i="34"/>
  <c r="G132" i="34" s="1"/>
  <c r="I134" i="14" s="1"/>
  <c r="E131" i="34"/>
  <c r="G131" i="34" s="1"/>
  <c r="E130" i="34"/>
  <c r="G130" i="34" s="1"/>
  <c r="E129" i="34"/>
  <c r="G129" i="34" s="1"/>
  <c r="E128" i="34"/>
  <c r="G128" i="34" s="1"/>
  <c r="E127" i="34"/>
  <c r="G127" i="34" s="1"/>
  <c r="I129" i="14" s="1"/>
  <c r="E126" i="34"/>
  <c r="G126" i="34" s="1"/>
  <c r="E125" i="34"/>
  <c r="G125" i="34" s="1"/>
  <c r="E124" i="34"/>
  <c r="G124" i="34" s="1"/>
  <c r="E123" i="34"/>
  <c r="G123" i="34" s="1"/>
  <c r="I125" i="14" s="1"/>
  <c r="E122" i="34"/>
  <c r="G122" i="34" s="1"/>
  <c r="I124" i="14" s="1"/>
  <c r="E121" i="34"/>
  <c r="G121" i="34" s="1"/>
  <c r="E120" i="34"/>
  <c r="G120" i="34" s="1"/>
  <c r="E119" i="34"/>
  <c r="G119" i="34" s="1"/>
  <c r="I121" i="14" s="1"/>
  <c r="E118" i="34"/>
  <c r="G118" i="34" s="1"/>
  <c r="I120" i="14" s="1"/>
  <c r="E117" i="34"/>
  <c r="G117" i="34" s="1"/>
  <c r="E116" i="34"/>
  <c r="G116" i="34" s="1"/>
  <c r="E115" i="34"/>
  <c r="G115" i="34" s="1"/>
  <c r="I117" i="14" s="1"/>
  <c r="E114" i="34"/>
  <c r="G114" i="34" s="1"/>
  <c r="I116" i="14" s="1"/>
  <c r="E113" i="34"/>
  <c r="G113" i="34" s="1"/>
  <c r="E112" i="34"/>
  <c r="G112" i="34" s="1"/>
  <c r="E111" i="34"/>
  <c r="G111" i="34" s="1"/>
  <c r="I113" i="14" s="1"/>
  <c r="E110" i="34"/>
  <c r="G110" i="34" s="1"/>
  <c r="E109" i="34"/>
  <c r="G109" i="34" s="1"/>
  <c r="E108" i="34"/>
  <c r="G108" i="34" s="1"/>
  <c r="E107" i="34"/>
  <c r="G107" i="34" s="1"/>
  <c r="I109" i="14" s="1"/>
  <c r="E106" i="34"/>
  <c r="G106" i="34" s="1"/>
  <c r="E105" i="34"/>
  <c r="G105" i="34" s="1"/>
  <c r="E104" i="34"/>
  <c r="G104" i="34" s="1"/>
  <c r="E103" i="34"/>
  <c r="G103" i="34" s="1"/>
  <c r="E102" i="34"/>
  <c r="G102" i="34" s="1"/>
  <c r="E101" i="34"/>
  <c r="G101" i="34" s="1"/>
  <c r="E100" i="34"/>
  <c r="G100" i="34" s="1"/>
  <c r="E99" i="34"/>
  <c r="G99" i="34" s="1"/>
  <c r="E98" i="34"/>
  <c r="G98" i="34" s="1"/>
  <c r="E97" i="34"/>
  <c r="G97" i="34" s="1"/>
  <c r="E96" i="34"/>
  <c r="G96" i="34" s="1"/>
  <c r="E95" i="34"/>
  <c r="G95" i="34" s="1"/>
  <c r="E94" i="34"/>
  <c r="G94" i="34" s="1"/>
  <c r="E93" i="34"/>
  <c r="G93" i="34" s="1"/>
  <c r="E92" i="34"/>
  <c r="G92" i="34" s="1"/>
  <c r="E91" i="34"/>
  <c r="G91" i="34" s="1"/>
  <c r="E90" i="34"/>
  <c r="G90" i="34" s="1"/>
  <c r="E89" i="34"/>
  <c r="G89" i="34" s="1"/>
  <c r="E88" i="34"/>
  <c r="G88" i="34" s="1"/>
  <c r="E87" i="34"/>
  <c r="G87" i="34" s="1"/>
  <c r="E86" i="34"/>
  <c r="G86" i="34" s="1"/>
  <c r="E85" i="34"/>
  <c r="G85" i="34" s="1"/>
  <c r="E84" i="34"/>
  <c r="G84" i="34" s="1"/>
  <c r="E83" i="34"/>
  <c r="G83" i="34" s="1"/>
  <c r="E82" i="34"/>
  <c r="G82" i="34" s="1"/>
  <c r="E81" i="34"/>
  <c r="G81" i="34" s="1"/>
  <c r="E80" i="34"/>
  <c r="G80" i="34" s="1"/>
  <c r="I82" i="14" s="1"/>
  <c r="E79" i="34"/>
  <c r="G79" i="34" s="1"/>
  <c r="E78" i="34"/>
  <c r="G78" i="34" s="1"/>
  <c r="I80" i="14" s="1"/>
  <c r="E77" i="34"/>
  <c r="G77" i="34" s="1"/>
  <c r="E76" i="34"/>
  <c r="G76" i="34" s="1"/>
  <c r="E75" i="34"/>
  <c r="G75" i="34" s="1"/>
  <c r="E74" i="34"/>
  <c r="G74" i="34" s="1"/>
  <c r="E73" i="34"/>
  <c r="G73" i="34" s="1"/>
  <c r="E72" i="34"/>
  <c r="G72" i="34" s="1"/>
  <c r="E71" i="34"/>
  <c r="G71" i="34" s="1"/>
  <c r="E70" i="34"/>
  <c r="G70" i="34" s="1"/>
  <c r="E69" i="34"/>
  <c r="G69" i="34" s="1"/>
  <c r="E68" i="34"/>
  <c r="G68" i="34" s="1"/>
  <c r="I70" i="14" s="1"/>
  <c r="E67" i="34"/>
  <c r="G67" i="34" s="1"/>
  <c r="E66" i="34"/>
  <c r="G66" i="34" s="1"/>
  <c r="E65" i="34"/>
  <c r="G65" i="34" s="1"/>
  <c r="E64" i="34"/>
  <c r="G64" i="34" s="1"/>
  <c r="E63" i="34"/>
  <c r="G63" i="34" s="1"/>
  <c r="E62" i="34"/>
  <c r="G62" i="34" s="1"/>
  <c r="E61" i="34"/>
  <c r="G61" i="34" s="1"/>
  <c r="I63" i="14" s="1"/>
  <c r="E60" i="34"/>
  <c r="G60" i="34" s="1"/>
  <c r="I62" i="14" s="1"/>
  <c r="E59" i="34"/>
  <c r="G59" i="34" s="1"/>
  <c r="E58" i="34"/>
  <c r="G58" i="34" s="1"/>
  <c r="E57" i="34"/>
  <c r="G57" i="34" s="1"/>
  <c r="E56" i="34"/>
  <c r="G56" i="34" s="1"/>
  <c r="I58" i="14" s="1"/>
  <c r="E55" i="34"/>
  <c r="G55" i="34" s="1"/>
  <c r="E54" i="34"/>
  <c r="G54" i="34" s="1"/>
  <c r="E53" i="34"/>
  <c r="G53" i="34" s="1"/>
  <c r="E52" i="34"/>
  <c r="G52" i="34" s="1"/>
  <c r="I54" i="14" s="1"/>
  <c r="E51" i="34"/>
  <c r="G51" i="34" s="1"/>
  <c r="E50" i="34"/>
  <c r="G50" i="34" s="1"/>
  <c r="E49" i="34"/>
  <c r="G49" i="34" s="1"/>
  <c r="E48" i="34"/>
  <c r="G48" i="34" s="1"/>
  <c r="E47" i="34"/>
  <c r="G47" i="34" s="1"/>
  <c r="E46" i="34"/>
  <c r="G46" i="34" s="1"/>
  <c r="E45" i="34"/>
  <c r="G45" i="34" s="1"/>
  <c r="E44" i="34"/>
  <c r="G44" i="34" s="1"/>
  <c r="I46" i="14" s="1"/>
  <c r="E43" i="34"/>
  <c r="G43" i="34" s="1"/>
  <c r="E42" i="34"/>
  <c r="G42" i="34" s="1"/>
  <c r="E41" i="34"/>
  <c r="G41" i="34" s="1"/>
  <c r="I43" i="14" s="1"/>
  <c r="E40" i="34"/>
  <c r="G40" i="34" s="1"/>
  <c r="E39" i="34"/>
  <c r="G39" i="34" s="1"/>
  <c r="E38" i="34"/>
  <c r="G38" i="34" s="1"/>
  <c r="E37" i="34"/>
  <c r="G37" i="34" s="1"/>
  <c r="I39" i="14" s="1"/>
  <c r="E36" i="34"/>
  <c r="G36" i="34" s="1"/>
  <c r="I38" i="14" s="1"/>
  <c r="E35" i="34"/>
  <c r="G35" i="34" s="1"/>
  <c r="E34" i="34"/>
  <c r="G34" i="34" s="1"/>
  <c r="I36" i="14" s="1"/>
  <c r="E33" i="34"/>
  <c r="G33" i="34" s="1"/>
  <c r="I35" i="14" s="1"/>
  <c r="E32" i="34"/>
  <c r="G32" i="34" s="1"/>
  <c r="I34" i="14" s="1"/>
  <c r="E31" i="34"/>
  <c r="G31" i="34" s="1"/>
  <c r="E30" i="34"/>
  <c r="G30" i="34" s="1"/>
  <c r="I32" i="14" s="1"/>
  <c r="E29" i="34"/>
  <c r="G29" i="34" s="1"/>
  <c r="I31" i="14" s="1"/>
  <c r="E28" i="34"/>
  <c r="G28" i="34" s="1"/>
  <c r="I30" i="14" s="1"/>
  <c r="E27" i="34"/>
  <c r="G27" i="34" s="1"/>
  <c r="E26" i="34"/>
  <c r="G26" i="34" s="1"/>
  <c r="I28" i="14" s="1"/>
  <c r="E25" i="34"/>
  <c r="G25" i="34" s="1"/>
  <c r="E24" i="34"/>
  <c r="G24" i="34" s="1"/>
  <c r="I26" i="14" s="1"/>
  <c r="E23" i="34"/>
  <c r="G23" i="34" s="1"/>
  <c r="E22" i="34"/>
  <c r="G22" i="34" s="1"/>
  <c r="E21" i="34"/>
  <c r="G21" i="34" s="1"/>
  <c r="I23" i="14" s="1"/>
  <c r="E20" i="34"/>
  <c r="G20" i="34" s="1"/>
  <c r="G19" i="34"/>
  <c r="E18" i="34"/>
  <c r="G18" i="34" s="1"/>
  <c r="I20" i="14" s="1"/>
  <c r="E17" i="34"/>
  <c r="G17" i="34" s="1"/>
  <c r="I19" i="14" s="1"/>
  <c r="E16" i="34"/>
  <c r="G16" i="34" s="1"/>
  <c r="E15" i="34"/>
  <c r="G15" i="34" s="1"/>
  <c r="E14" i="34"/>
  <c r="G14" i="34" s="1"/>
  <c r="I16" i="14" s="1"/>
  <c r="E13" i="34"/>
  <c r="G13" i="34" s="1"/>
  <c r="I15" i="14" s="1"/>
  <c r="E12" i="34"/>
  <c r="G12" i="34" s="1"/>
  <c r="E11" i="34"/>
  <c r="G11" i="34" s="1"/>
  <c r="E10" i="34"/>
  <c r="G10" i="34" s="1"/>
  <c r="I12" i="14" s="1"/>
  <c r="E9" i="34"/>
  <c r="G9" i="34" s="1"/>
  <c r="E8" i="34"/>
  <c r="G8" i="34" s="1"/>
  <c r="E7" i="34"/>
  <c r="G7" i="34" s="1"/>
  <c r="I9" i="14" s="1"/>
  <c r="H138" i="14"/>
  <c r="H137" i="14"/>
  <c r="H136" i="14"/>
  <c r="H133" i="14"/>
  <c r="H132" i="14"/>
  <c r="H130" i="14"/>
  <c r="H128" i="14"/>
  <c r="H126" i="14"/>
  <c r="H125" i="14"/>
  <c r="H124" i="14"/>
  <c r="H122" i="14"/>
  <c r="H120" i="14"/>
  <c r="H116" i="14"/>
  <c r="H114" i="14"/>
  <c r="H112" i="14"/>
  <c r="H109" i="14"/>
  <c r="H108" i="14"/>
  <c r="H106" i="14"/>
  <c r="H104" i="14"/>
  <c r="H100" i="14"/>
  <c r="H94" i="14"/>
  <c r="H86" i="14"/>
  <c r="H70" i="14"/>
  <c r="H68" i="14"/>
  <c r="H67" i="14"/>
  <c r="H64" i="14"/>
  <c r="H60" i="14"/>
  <c r="H56" i="14"/>
  <c r="H52" i="14"/>
  <c r="H48" i="14"/>
  <c r="H44" i="14"/>
  <c r="H40" i="14"/>
  <c r="H36" i="14"/>
  <c r="H32" i="14"/>
  <c r="H28" i="14"/>
  <c r="H24" i="14"/>
  <c r="H20" i="14"/>
  <c r="H16" i="14"/>
  <c r="H12" i="14"/>
  <c r="H78" i="14"/>
  <c r="H110" i="14"/>
  <c r="H134" i="14"/>
  <c r="I112" i="14" l="1"/>
  <c r="I108" i="14"/>
  <c r="I136" i="14"/>
  <c r="G9" i="14"/>
  <c r="G29" i="14"/>
  <c r="G41" i="14"/>
  <c r="G53" i="14"/>
  <c r="K63" i="35"/>
  <c r="G77" i="14"/>
  <c r="K99" i="35"/>
  <c r="G133" i="14"/>
  <c r="G10" i="14"/>
  <c r="G14" i="14"/>
  <c r="G18" i="14"/>
  <c r="G22" i="14"/>
  <c r="G30" i="14"/>
  <c r="G34" i="14"/>
  <c r="G38" i="14"/>
  <c r="K40" i="35"/>
  <c r="G46" i="14"/>
  <c r="G54" i="14"/>
  <c r="G58" i="14"/>
  <c r="G62" i="14"/>
  <c r="K64" i="35"/>
  <c r="G74" i="14"/>
  <c r="G78" i="14"/>
  <c r="G82" i="14"/>
  <c r="K88" i="35"/>
  <c r="G94" i="14"/>
  <c r="G98" i="14"/>
  <c r="G102" i="14"/>
  <c r="K104" i="35"/>
  <c r="G110" i="14"/>
  <c r="G114" i="14"/>
  <c r="G118" i="14"/>
  <c r="G126" i="14"/>
  <c r="K128" i="35"/>
  <c r="K132" i="35"/>
  <c r="K136" i="35"/>
  <c r="G13" i="14"/>
  <c r="G37" i="14"/>
  <c r="G49" i="14"/>
  <c r="G61" i="14"/>
  <c r="K71" i="35"/>
  <c r="K83" i="35"/>
  <c r="K91" i="35"/>
  <c r="G105" i="14"/>
  <c r="K107" i="35"/>
  <c r="G137" i="14"/>
  <c r="G11" i="14"/>
  <c r="G15" i="14"/>
  <c r="G23" i="14"/>
  <c r="G39" i="14"/>
  <c r="K45" i="35"/>
  <c r="G51" i="14"/>
  <c r="G55" i="14"/>
  <c r="G63" i="14"/>
  <c r="G75" i="14"/>
  <c r="K77" i="35"/>
  <c r="G83" i="14"/>
  <c r="G87" i="14"/>
  <c r="G95" i="14"/>
  <c r="K97" i="35"/>
  <c r="G103" i="14"/>
  <c r="G111" i="14"/>
  <c r="K113" i="35"/>
  <c r="G119" i="14"/>
  <c r="G127" i="14"/>
  <c r="G131" i="14"/>
  <c r="G135" i="14"/>
  <c r="G33" i="14"/>
  <c r="G45" i="14"/>
  <c r="G81" i="14"/>
  <c r="G12" i="14"/>
  <c r="G16" i="14"/>
  <c r="G24" i="14"/>
  <c r="K38" i="35"/>
  <c r="G44" i="14"/>
  <c r="K46" i="35"/>
  <c r="G52" i="14"/>
  <c r="G64" i="14"/>
  <c r="G68" i="14"/>
  <c r="K74" i="35"/>
  <c r="G80" i="14"/>
  <c r="K82" i="35"/>
  <c r="G88" i="14"/>
  <c r="G92" i="14"/>
  <c r="G96" i="14"/>
  <c r="G100" i="14"/>
  <c r="G104" i="14"/>
  <c r="K106" i="35"/>
  <c r="G112" i="14"/>
  <c r="G116" i="14"/>
  <c r="G124" i="14"/>
  <c r="G132" i="14"/>
  <c r="G136" i="14"/>
  <c r="G60" i="32"/>
  <c r="J62" i="14" s="1"/>
  <c r="I96" i="14"/>
  <c r="I132" i="14"/>
  <c r="I128" i="14"/>
  <c r="I137" i="14"/>
  <c r="I100" i="14"/>
  <c r="I104" i="14"/>
  <c r="I118" i="14"/>
  <c r="I67" i="14"/>
  <c r="I60" i="14"/>
  <c r="I18" i="14"/>
  <c r="I22" i="14"/>
  <c r="I50" i="14"/>
  <c r="I11" i="14"/>
  <c r="I27" i="14"/>
  <c r="I51" i="14"/>
  <c r="I44" i="14"/>
  <c r="I48" i="14"/>
  <c r="I52" i="14"/>
  <c r="I64" i="14"/>
  <c r="I68" i="14"/>
  <c r="I76" i="14"/>
  <c r="I84" i="14"/>
  <c r="I92" i="14"/>
  <c r="I97" i="14"/>
  <c r="I105" i="14"/>
  <c r="I133" i="14"/>
  <c r="I42" i="14"/>
  <c r="I66" i="14"/>
  <c r="I74" i="14"/>
  <c r="I78" i="14"/>
  <c r="I86" i="14"/>
  <c r="I90" i="14"/>
  <c r="I94" i="14"/>
  <c r="I98" i="14"/>
  <c r="I102" i="14"/>
  <c r="I106" i="14"/>
  <c r="I110" i="14"/>
  <c r="I114" i="14"/>
  <c r="I122" i="14"/>
  <c r="I126" i="14"/>
  <c r="I130" i="14"/>
  <c r="I138" i="14"/>
  <c r="I142" i="14"/>
  <c r="I47" i="14"/>
  <c r="I55" i="14"/>
  <c r="I59" i="14"/>
  <c r="I71" i="14"/>
  <c r="I75" i="14"/>
  <c r="I79" i="14"/>
  <c r="I83" i="14"/>
  <c r="I87" i="14"/>
  <c r="I91" i="14"/>
  <c r="I95" i="14"/>
  <c r="I99" i="14"/>
  <c r="I103" i="14"/>
  <c r="I107" i="14"/>
  <c r="I111" i="14"/>
  <c r="I115" i="14"/>
  <c r="I119" i="14"/>
  <c r="I123" i="14"/>
  <c r="I127" i="14"/>
  <c r="I131" i="14"/>
  <c r="I135" i="14"/>
  <c r="I139" i="14"/>
  <c r="K41" i="35"/>
  <c r="G43" i="14"/>
  <c r="G121" i="14"/>
  <c r="G117" i="14"/>
  <c r="K115" i="35"/>
  <c r="G36" i="14"/>
  <c r="K34" i="35"/>
  <c r="G67" i="14"/>
  <c r="K65" i="35"/>
  <c r="G71" i="14"/>
  <c r="G70" i="14"/>
  <c r="G113" i="14"/>
  <c r="K111" i="35"/>
  <c r="G35" i="14"/>
  <c r="K33" i="35"/>
  <c r="G89" i="14"/>
  <c r="K87" i="35"/>
  <c r="G72" i="14"/>
  <c r="G86" i="14"/>
  <c r="K84" i="35"/>
  <c r="G97" i="14"/>
  <c r="K95" i="35"/>
  <c r="G107" i="14"/>
  <c r="K105" i="35"/>
  <c r="G129" i="14"/>
  <c r="K127" i="35"/>
  <c r="G123" i="14"/>
  <c r="H58" i="14"/>
  <c r="G27" i="14"/>
  <c r="G21" i="14"/>
  <c r="G91" i="14"/>
  <c r="K89" i="35"/>
  <c r="H77" i="14"/>
  <c r="H93" i="14"/>
  <c r="H99" i="14"/>
  <c r="H115" i="14"/>
  <c r="H131" i="14"/>
  <c r="H83" i="14"/>
  <c r="H21" i="14"/>
  <c r="H51" i="14"/>
  <c r="H34" i="14"/>
  <c r="H75" i="14"/>
  <c r="H85" i="14"/>
  <c r="H107" i="14"/>
  <c r="H117" i="14"/>
  <c r="H27" i="14"/>
  <c r="H19" i="14"/>
  <c r="H59" i="14"/>
  <c r="H69" i="14"/>
  <c r="H91" i="14"/>
  <c r="H101" i="14"/>
  <c r="H123" i="14"/>
  <c r="H118" i="14"/>
  <c r="H102" i="14"/>
  <c r="H98" i="14"/>
  <c r="H90" i="14"/>
  <c r="H82" i="14"/>
  <c r="H74" i="14"/>
  <c r="H62" i="14"/>
  <c r="H47" i="14"/>
  <c r="G56" i="14"/>
  <c r="J12" i="14"/>
  <c r="J16" i="14"/>
  <c r="J32" i="14"/>
  <c r="J48" i="14"/>
  <c r="J64" i="14"/>
  <c r="J80" i="14"/>
  <c r="J96" i="14"/>
  <c r="J112" i="14"/>
  <c r="J128" i="14"/>
  <c r="J20" i="14"/>
  <c r="J36" i="14"/>
  <c r="J52" i="14"/>
  <c r="J68" i="14"/>
  <c r="J84" i="14"/>
  <c r="J100" i="14"/>
  <c r="J116" i="14"/>
  <c r="J132" i="14"/>
  <c r="J24" i="14"/>
  <c r="J40" i="14"/>
  <c r="J56" i="14"/>
  <c r="J72" i="14"/>
  <c r="J88" i="14"/>
  <c r="J104" i="14"/>
  <c r="J120" i="14"/>
  <c r="J136" i="14"/>
  <c r="J28" i="14"/>
  <c r="J44" i="14"/>
  <c r="J60" i="14"/>
  <c r="J76" i="14"/>
  <c r="J92" i="14"/>
  <c r="J108" i="14"/>
  <c r="J124" i="14"/>
  <c r="I29" i="14"/>
  <c r="I101" i="14"/>
  <c r="I93" i="14"/>
  <c r="I88" i="14"/>
  <c r="I72" i="14"/>
  <c r="I56" i="14"/>
  <c r="I40" i="14"/>
  <c r="I24" i="14"/>
  <c r="I17" i="14"/>
  <c r="I33" i="14"/>
  <c r="I49" i="14"/>
  <c r="I65" i="14"/>
  <c r="I81" i="14"/>
  <c r="I10" i="14"/>
  <c r="I21" i="14"/>
  <c r="I37" i="14"/>
  <c r="I53" i="14"/>
  <c r="I69" i="14"/>
  <c r="I85" i="14"/>
  <c r="I13" i="14"/>
  <c r="I25" i="14"/>
  <c r="I41" i="14"/>
  <c r="I57" i="14"/>
  <c r="I73" i="14"/>
  <c r="I89" i="14"/>
  <c r="I14" i="14"/>
  <c r="I45" i="14"/>
  <c r="I61" i="14"/>
  <c r="I77" i="14"/>
  <c r="H11" i="14"/>
  <c r="H31" i="14"/>
  <c r="H50" i="14"/>
  <c r="H121" i="14"/>
  <c r="H65" i="14"/>
  <c r="H71" i="14"/>
  <c r="H81" i="14"/>
  <c r="H87" i="14"/>
  <c r="H97" i="14"/>
  <c r="H103" i="14"/>
  <c r="H113" i="14"/>
  <c r="H119" i="14"/>
  <c r="H129" i="14"/>
  <c r="H135" i="14"/>
  <c r="H10" i="14"/>
  <c r="H35" i="14"/>
  <c r="H42" i="14"/>
  <c r="H18" i="14"/>
  <c r="H43" i="14"/>
  <c r="H63" i="14"/>
  <c r="H73" i="14"/>
  <c r="H79" i="14"/>
  <c r="H89" i="14"/>
  <c r="H95" i="14"/>
  <c r="H105" i="14"/>
  <c r="H111" i="14"/>
  <c r="H127" i="14"/>
  <c r="H37" i="14"/>
  <c r="H53" i="14"/>
  <c r="H15" i="14"/>
  <c r="H26" i="14"/>
  <c r="H17" i="14"/>
  <c r="H38" i="14"/>
  <c r="H49" i="14"/>
  <c r="H9" i="14"/>
  <c r="H30" i="14"/>
  <c r="H22" i="14"/>
  <c r="H33" i="14"/>
  <c r="H54" i="14"/>
  <c r="H14" i="14"/>
  <c r="H25" i="14"/>
  <c r="H46" i="14"/>
  <c r="H57" i="14"/>
  <c r="H41" i="14"/>
  <c r="H96" i="14"/>
  <c r="H92" i="14"/>
  <c r="H66" i="14"/>
  <c r="H61" i="14"/>
  <c r="H55" i="14"/>
  <c r="H45" i="14"/>
  <c r="H39" i="14"/>
  <c r="H29" i="14"/>
  <c r="H23" i="14"/>
  <c r="H13" i="14"/>
  <c r="H72" i="14"/>
  <c r="H80" i="14"/>
  <c r="H88" i="14"/>
  <c r="H76" i="14"/>
  <c r="H84" i="14"/>
  <c r="K116" i="33" l="1"/>
  <c r="K116" i="34" s="1"/>
  <c r="K116" i="32" s="1"/>
  <c r="K116" i="24" s="1"/>
  <c r="K116" i="25" s="1"/>
  <c r="K116" i="26" s="1"/>
  <c r="K116" i="27" s="1"/>
  <c r="K116" i="28" s="1"/>
  <c r="K116" i="29" s="1"/>
  <c r="K116" i="30" s="1"/>
  <c r="K116" i="31" s="1"/>
  <c r="K43" i="35"/>
  <c r="K43" i="33" s="1"/>
  <c r="K43" i="34" s="1"/>
  <c r="K43" i="32" s="1"/>
  <c r="K43" i="24" s="1"/>
  <c r="K43" i="25" s="1"/>
  <c r="K43" i="26" s="1"/>
  <c r="K135" i="35"/>
  <c r="K135" i="33" s="1"/>
  <c r="K135" i="34" s="1"/>
  <c r="K135" i="32" s="1"/>
  <c r="K135" i="24" s="1"/>
  <c r="K135" i="25" s="1"/>
  <c r="K52" i="33"/>
  <c r="K52" i="34" s="1"/>
  <c r="K52" i="32" s="1"/>
  <c r="K52" i="24" s="1"/>
  <c r="K52" i="25" s="1"/>
  <c r="K52" i="26" s="1"/>
  <c r="K52" i="27" s="1"/>
  <c r="K52" i="28" s="1"/>
  <c r="K52" i="29" s="1"/>
  <c r="K52" i="30" s="1"/>
  <c r="K52" i="31" s="1"/>
  <c r="K28" i="33"/>
  <c r="K28" i="34" s="1"/>
  <c r="K28" i="32" s="1"/>
  <c r="K28" i="24" s="1"/>
  <c r="K28" i="25" s="1"/>
  <c r="K28" i="26" s="1"/>
  <c r="K8" i="35"/>
  <c r="K8" i="33" s="1"/>
  <c r="K8" i="34" s="1"/>
  <c r="K8" i="32" s="1"/>
  <c r="K8" i="24" s="1"/>
  <c r="K8" i="25" s="1"/>
  <c r="K8" i="26" s="1"/>
  <c r="K8" i="27" s="1"/>
  <c r="K8" i="28" s="1"/>
  <c r="K8" i="29" s="1"/>
  <c r="K8" i="30" s="1"/>
  <c r="K8" i="31" s="1"/>
  <c r="K27" i="33"/>
  <c r="K27" i="34" s="1"/>
  <c r="K27" i="32" s="1"/>
  <c r="K27" i="24" s="1"/>
  <c r="K27" i="25" s="1"/>
  <c r="K27" i="26" s="1"/>
  <c r="K27" i="27" s="1"/>
  <c r="K27" i="28" s="1"/>
  <c r="K27" i="29" s="1"/>
  <c r="K27" i="30" s="1"/>
  <c r="K27" i="31" s="1"/>
  <c r="K75" i="35"/>
  <c r="K75" i="33" s="1"/>
  <c r="K75" i="34" s="1"/>
  <c r="K75" i="32" s="1"/>
  <c r="K75" i="24" s="1"/>
  <c r="K75" i="25" s="1"/>
  <c r="K75" i="26" s="1"/>
  <c r="K75" i="27" s="1"/>
  <c r="K75" i="28" s="1"/>
  <c r="K75" i="29" s="1"/>
  <c r="K75" i="30" s="1"/>
  <c r="K75" i="31" s="1"/>
  <c r="K72" i="35"/>
  <c r="K72" i="33" s="1"/>
  <c r="K72" i="34" s="1"/>
  <c r="K72" i="32" s="1"/>
  <c r="K72" i="24" s="1"/>
  <c r="K72" i="25" s="1"/>
  <c r="K72" i="26" s="1"/>
  <c r="K68" i="33"/>
  <c r="K68" i="34" s="1"/>
  <c r="K68" i="32" s="1"/>
  <c r="K68" i="24" s="1"/>
  <c r="K68" i="25" s="1"/>
  <c r="K68" i="26" s="1"/>
  <c r="K68" i="27" s="1"/>
  <c r="K68" i="28" s="1"/>
  <c r="K68" i="29" s="1"/>
  <c r="K68" i="30" s="1"/>
  <c r="K68" i="31" s="1"/>
  <c r="K82" i="33"/>
  <c r="K82" i="34" s="1"/>
  <c r="K82" i="32" s="1"/>
  <c r="K82" i="24" s="1"/>
  <c r="K82" i="25" s="1"/>
  <c r="K82" i="26" s="1"/>
  <c r="K82" i="27" s="1"/>
  <c r="K82" i="28" s="1"/>
  <c r="K82" i="29" s="1"/>
  <c r="K82" i="30" s="1"/>
  <c r="K82" i="31" s="1"/>
  <c r="K121" i="33"/>
  <c r="K121" i="34" s="1"/>
  <c r="K121" i="32" s="1"/>
  <c r="K121" i="24" s="1"/>
  <c r="K121" i="25" s="1"/>
  <c r="K121" i="26" s="1"/>
  <c r="K84" i="33"/>
  <c r="K84" i="34" s="1"/>
  <c r="K84" i="32" s="1"/>
  <c r="K84" i="24" s="1"/>
  <c r="K84" i="25" s="1"/>
  <c r="K84" i="26" s="1"/>
  <c r="K84" i="27" s="1"/>
  <c r="K84" i="28" s="1"/>
  <c r="K84" i="29" s="1"/>
  <c r="K84" i="30" s="1"/>
  <c r="K84" i="31" s="1"/>
  <c r="K87" i="33"/>
  <c r="K87" i="34" s="1"/>
  <c r="K87" i="32" s="1"/>
  <c r="K87" i="24" s="1"/>
  <c r="K87" i="25" s="1"/>
  <c r="K87" i="26" s="1"/>
  <c r="K87" i="27" s="1"/>
  <c r="K87" i="28" s="1"/>
  <c r="K87" i="29" s="1"/>
  <c r="K87" i="30" s="1"/>
  <c r="K87" i="31" s="1"/>
  <c r="K111" i="33"/>
  <c r="K111" i="34" s="1"/>
  <c r="K111" i="32" s="1"/>
  <c r="K111" i="24" s="1"/>
  <c r="K111" i="25" s="1"/>
  <c r="K111" i="26" s="1"/>
  <c r="K111" i="27" s="1"/>
  <c r="K111" i="28" s="1"/>
  <c r="K111" i="29" s="1"/>
  <c r="K111" i="30" s="1"/>
  <c r="K111" i="31" s="1"/>
  <c r="K81" i="35"/>
  <c r="K119" i="33"/>
  <c r="K119" i="34" s="1"/>
  <c r="K119" i="32" s="1"/>
  <c r="K119" i="24" s="1"/>
  <c r="K119" i="25" s="1"/>
  <c r="K119" i="26" s="1"/>
  <c r="K119" i="27" s="1"/>
  <c r="K119" i="28" s="1"/>
  <c r="K119" i="29" s="1"/>
  <c r="K119" i="30" s="1"/>
  <c r="K119" i="31" s="1"/>
  <c r="K126" i="33"/>
  <c r="K126" i="34" s="1"/>
  <c r="K126" i="32" s="1"/>
  <c r="K126" i="24" s="1"/>
  <c r="K126" i="25" s="1"/>
  <c r="K58" i="33"/>
  <c r="K58" i="34" s="1"/>
  <c r="K58" i="32" s="1"/>
  <c r="K58" i="24" s="1"/>
  <c r="K58" i="25" s="1"/>
  <c r="K58" i="26" s="1"/>
  <c r="K18" i="33"/>
  <c r="K18" i="34" s="1"/>
  <c r="K18" i="32" s="1"/>
  <c r="K18" i="24" s="1"/>
  <c r="K18" i="25" s="1"/>
  <c r="K97" i="33"/>
  <c r="K97" i="34" s="1"/>
  <c r="K97" i="32" s="1"/>
  <c r="K97" i="24" s="1"/>
  <c r="K97" i="25" s="1"/>
  <c r="K97" i="26" s="1"/>
  <c r="K97" i="27" s="1"/>
  <c r="K97" i="28" s="1"/>
  <c r="K97" i="29" s="1"/>
  <c r="K97" i="30" s="1"/>
  <c r="K97" i="31" s="1"/>
  <c r="K120" i="33"/>
  <c r="K120" i="34" s="1"/>
  <c r="K120" i="32" s="1"/>
  <c r="K120" i="24" s="1"/>
  <c r="K120" i="25" s="1"/>
  <c r="K120" i="26" s="1"/>
  <c r="K88" i="33"/>
  <c r="K88" i="34" s="1"/>
  <c r="K88" i="32" s="1"/>
  <c r="K88" i="24" s="1"/>
  <c r="K88" i="25" s="1"/>
  <c r="K88" i="26" s="1"/>
  <c r="K88" i="27" s="1"/>
  <c r="K88" i="28" s="1"/>
  <c r="K88" i="29" s="1"/>
  <c r="K88" i="30" s="1"/>
  <c r="K88" i="31" s="1"/>
  <c r="K48" i="33"/>
  <c r="K48" i="34" s="1"/>
  <c r="K48" i="32" s="1"/>
  <c r="K48" i="24" s="1"/>
  <c r="K48" i="25" s="1"/>
  <c r="K92" i="35"/>
  <c r="K89" i="33"/>
  <c r="K89" i="34" s="1"/>
  <c r="K89" i="32" s="1"/>
  <c r="K89" i="24" s="1"/>
  <c r="K89" i="25" s="1"/>
  <c r="K89" i="26" s="1"/>
  <c r="K89" i="27" s="1"/>
  <c r="K89" i="28" s="1"/>
  <c r="K89" i="29" s="1"/>
  <c r="K89" i="30" s="1"/>
  <c r="K89" i="31" s="1"/>
  <c r="K131" i="35"/>
  <c r="K65" i="33"/>
  <c r="K65" i="34" s="1"/>
  <c r="K65" i="32" s="1"/>
  <c r="K65" i="24" s="1"/>
  <c r="K65" i="25" s="1"/>
  <c r="K115" i="33"/>
  <c r="K115" i="34" s="1"/>
  <c r="K115" i="32" s="1"/>
  <c r="K115" i="24" s="1"/>
  <c r="K115" i="25" s="1"/>
  <c r="K115" i="26" s="1"/>
  <c r="K115" i="27" s="1"/>
  <c r="K115" i="28" s="1"/>
  <c r="K115" i="29" s="1"/>
  <c r="K115" i="30" s="1"/>
  <c r="K115" i="31" s="1"/>
  <c r="K106" i="33"/>
  <c r="K106" i="34" s="1"/>
  <c r="K106" i="32" s="1"/>
  <c r="K106" i="24" s="1"/>
  <c r="K106" i="25" s="1"/>
  <c r="K106" i="26" s="1"/>
  <c r="K106" i="27" s="1"/>
  <c r="K106" i="28" s="1"/>
  <c r="K106" i="29" s="1"/>
  <c r="K106" i="30" s="1"/>
  <c r="K106" i="31" s="1"/>
  <c r="K74" i="33"/>
  <c r="K74" i="34" s="1"/>
  <c r="K74" i="32" s="1"/>
  <c r="K74" i="24" s="1"/>
  <c r="K74" i="25" s="1"/>
  <c r="K74" i="26" s="1"/>
  <c r="K74" i="27" s="1"/>
  <c r="K74" i="28" s="1"/>
  <c r="K74" i="29" s="1"/>
  <c r="K74" i="30" s="1"/>
  <c r="K74" i="31" s="1"/>
  <c r="K30" i="33"/>
  <c r="K30" i="34" s="1"/>
  <c r="K30" i="32" s="1"/>
  <c r="K30" i="24" s="1"/>
  <c r="K30" i="25" s="1"/>
  <c r="K67" i="33"/>
  <c r="K67" i="34" s="1"/>
  <c r="K67" i="32" s="1"/>
  <c r="K67" i="24" s="1"/>
  <c r="K67" i="25" s="1"/>
  <c r="K67" i="26" s="1"/>
  <c r="K67" i="27" s="1"/>
  <c r="K67" i="28" s="1"/>
  <c r="K67" i="29" s="1"/>
  <c r="K67" i="30" s="1"/>
  <c r="K67" i="31" s="1"/>
  <c r="K113" i="33"/>
  <c r="K113" i="34" s="1"/>
  <c r="K113" i="32" s="1"/>
  <c r="K113" i="24" s="1"/>
  <c r="K113" i="25" s="1"/>
  <c r="K113" i="26" s="1"/>
  <c r="K113" i="27" s="1"/>
  <c r="K113" i="28" s="1"/>
  <c r="K113" i="29" s="1"/>
  <c r="K113" i="30" s="1"/>
  <c r="K113" i="31" s="1"/>
  <c r="K83" i="33"/>
  <c r="K83" i="34" s="1"/>
  <c r="K83" i="32" s="1"/>
  <c r="K83" i="24" s="1"/>
  <c r="K83" i="25" s="1"/>
  <c r="K83" i="26" s="1"/>
  <c r="K83" i="27" s="1"/>
  <c r="K83" i="28" s="1"/>
  <c r="K83" i="29" s="1"/>
  <c r="K83" i="30" s="1"/>
  <c r="K83" i="31" s="1"/>
  <c r="K132" i="33"/>
  <c r="K132" i="34" s="1"/>
  <c r="K132" i="32" s="1"/>
  <c r="K132" i="24" s="1"/>
  <c r="K132" i="25" s="1"/>
  <c r="K54" i="33"/>
  <c r="K54" i="34" s="1"/>
  <c r="K54" i="32" s="1"/>
  <c r="K54" i="24" s="1"/>
  <c r="K54" i="25" s="1"/>
  <c r="K69" i="33"/>
  <c r="K69" i="34" s="1"/>
  <c r="K69" i="32" s="1"/>
  <c r="K69" i="24" s="1"/>
  <c r="K69" i="25" s="1"/>
  <c r="K69" i="26" s="1"/>
  <c r="K69" i="27" s="1"/>
  <c r="K69" i="28" s="1"/>
  <c r="K69" i="29" s="1"/>
  <c r="K69" i="30" s="1"/>
  <c r="K69" i="31" s="1"/>
  <c r="K105" i="33"/>
  <c r="K105" i="34" s="1"/>
  <c r="K105" i="32" s="1"/>
  <c r="K105" i="24" s="1"/>
  <c r="K105" i="25" s="1"/>
  <c r="K105" i="26" s="1"/>
  <c r="K105" i="27" s="1"/>
  <c r="K105" i="28" s="1"/>
  <c r="K105" i="29" s="1"/>
  <c r="K105" i="30" s="1"/>
  <c r="K105" i="31" s="1"/>
  <c r="K38" i="33"/>
  <c r="K38" i="34" s="1"/>
  <c r="K38" i="32" s="1"/>
  <c r="K38" i="24" s="1"/>
  <c r="K38" i="25" s="1"/>
  <c r="K38" i="26" s="1"/>
  <c r="K77" i="33"/>
  <c r="K77" i="34" s="1"/>
  <c r="K77" i="32" s="1"/>
  <c r="K77" i="24" s="1"/>
  <c r="K77" i="25" s="1"/>
  <c r="K77" i="26" s="1"/>
  <c r="K77" i="27" s="1"/>
  <c r="K77" i="28" s="1"/>
  <c r="K77" i="29" s="1"/>
  <c r="K77" i="30" s="1"/>
  <c r="K77" i="31" s="1"/>
  <c r="K29" i="33"/>
  <c r="K29" i="34" s="1"/>
  <c r="K29" i="32" s="1"/>
  <c r="K29" i="24" s="1"/>
  <c r="K29" i="25" s="1"/>
  <c r="K91" i="33"/>
  <c r="K91" i="34" s="1"/>
  <c r="K91" i="32" s="1"/>
  <c r="K91" i="24" s="1"/>
  <c r="K91" i="25" s="1"/>
  <c r="K91" i="26" s="1"/>
  <c r="K91" i="27" s="1"/>
  <c r="K91" i="28" s="1"/>
  <c r="K91" i="29" s="1"/>
  <c r="K91" i="30" s="1"/>
  <c r="K91" i="31" s="1"/>
  <c r="K136" i="33"/>
  <c r="K136" i="34" s="1"/>
  <c r="K136" i="32" s="1"/>
  <c r="K136" i="24" s="1"/>
  <c r="K136" i="25" s="1"/>
  <c r="K104" i="33"/>
  <c r="K104" i="34" s="1"/>
  <c r="K104" i="32" s="1"/>
  <c r="K104" i="24" s="1"/>
  <c r="K104" i="25" s="1"/>
  <c r="K104" i="26" s="1"/>
  <c r="K104" i="27" s="1"/>
  <c r="K104" i="28" s="1"/>
  <c r="K104" i="29" s="1"/>
  <c r="K104" i="30" s="1"/>
  <c r="K104" i="31" s="1"/>
  <c r="K64" i="33"/>
  <c r="K64" i="34" s="1"/>
  <c r="K64" i="32" s="1"/>
  <c r="K64" i="24" s="1"/>
  <c r="K64" i="25" s="1"/>
  <c r="K64" i="26" s="1"/>
  <c r="K64" i="27" s="1"/>
  <c r="K64" i="28" s="1"/>
  <c r="K64" i="29" s="1"/>
  <c r="K64" i="30" s="1"/>
  <c r="K64" i="31" s="1"/>
  <c r="K99" i="33"/>
  <c r="K99" i="34" s="1"/>
  <c r="K99" i="32" s="1"/>
  <c r="K99" i="24" s="1"/>
  <c r="K99" i="25" s="1"/>
  <c r="K99" i="26" s="1"/>
  <c r="K99" i="27" s="1"/>
  <c r="K99" i="28" s="1"/>
  <c r="K99" i="29" s="1"/>
  <c r="K99" i="30" s="1"/>
  <c r="K99" i="31" s="1"/>
  <c r="K7" i="35"/>
  <c r="K36" i="35"/>
  <c r="K108" i="35"/>
  <c r="K59" i="35"/>
  <c r="K25" i="33"/>
  <c r="K25" i="34" s="1"/>
  <c r="K25" i="32" s="1"/>
  <c r="K25" i="24" s="1"/>
  <c r="K25" i="25" s="1"/>
  <c r="K25" i="26" s="1"/>
  <c r="K127" i="33"/>
  <c r="K127" i="34" s="1"/>
  <c r="K127" i="32" s="1"/>
  <c r="K127" i="24" s="1"/>
  <c r="K127" i="25" s="1"/>
  <c r="K95" i="33"/>
  <c r="K95" i="34" s="1"/>
  <c r="K95" i="32" s="1"/>
  <c r="K95" i="24" s="1"/>
  <c r="K95" i="25" s="1"/>
  <c r="K95" i="26" s="1"/>
  <c r="K95" i="27" s="1"/>
  <c r="K95" i="28" s="1"/>
  <c r="K95" i="29" s="1"/>
  <c r="K95" i="30" s="1"/>
  <c r="K95" i="31" s="1"/>
  <c r="K70" i="33"/>
  <c r="K70" i="34" s="1"/>
  <c r="K70" i="32" s="1"/>
  <c r="K70" i="24" s="1"/>
  <c r="K70" i="25" s="1"/>
  <c r="K70" i="26" s="1"/>
  <c r="K70" i="27" s="1"/>
  <c r="K70" i="28" s="1"/>
  <c r="K70" i="29" s="1"/>
  <c r="K70" i="30" s="1"/>
  <c r="K70" i="31" s="1"/>
  <c r="K33" i="33"/>
  <c r="K33" i="34" s="1"/>
  <c r="K33" i="32" s="1"/>
  <c r="K33" i="24" s="1"/>
  <c r="K33" i="25" s="1"/>
  <c r="K33" i="26" s="1"/>
  <c r="K33" i="27" s="1"/>
  <c r="K33" i="28" s="1"/>
  <c r="K33" i="29" s="1"/>
  <c r="K33" i="30" s="1"/>
  <c r="K33" i="31" s="1"/>
  <c r="K41" i="33"/>
  <c r="K41" i="34" s="1"/>
  <c r="K41" i="32" s="1"/>
  <c r="K41" i="24" s="1"/>
  <c r="K41" i="25" s="1"/>
  <c r="K41" i="26" s="1"/>
  <c r="K41" i="27" s="1"/>
  <c r="K41" i="28" s="1"/>
  <c r="K41" i="29" s="1"/>
  <c r="K41" i="30" s="1"/>
  <c r="K41" i="31" s="1"/>
  <c r="K118" i="33"/>
  <c r="K118" i="34" s="1"/>
  <c r="K118" i="32" s="1"/>
  <c r="K118" i="24" s="1"/>
  <c r="K118" i="25" s="1"/>
  <c r="K118" i="26" s="1"/>
  <c r="K118" i="27" s="1"/>
  <c r="K118" i="28" s="1"/>
  <c r="K118" i="29" s="1"/>
  <c r="K118" i="30" s="1"/>
  <c r="K118" i="31" s="1"/>
  <c r="K46" i="33"/>
  <c r="K46" i="34" s="1"/>
  <c r="K46" i="32" s="1"/>
  <c r="K46" i="24" s="1"/>
  <c r="K46" i="25" s="1"/>
  <c r="K46" i="26" s="1"/>
  <c r="K26" i="33"/>
  <c r="K26" i="34" s="1"/>
  <c r="K26" i="32" s="1"/>
  <c r="K26" i="24" s="1"/>
  <c r="K26" i="25" s="1"/>
  <c r="K26" i="26" s="1"/>
  <c r="K55" i="33"/>
  <c r="K55" i="34" s="1"/>
  <c r="K55" i="32" s="1"/>
  <c r="K55" i="24" s="1"/>
  <c r="K55" i="25" s="1"/>
  <c r="K45" i="33"/>
  <c r="K45" i="34" s="1"/>
  <c r="K45" i="32" s="1"/>
  <c r="K45" i="24" s="1"/>
  <c r="K45" i="25" s="1"/>
  <c r="K45" i="26" s="1"/>
  <c r="K45" i="27" s="1"/>
  <c r="K45" i="28" s="1"/>
  <c r="K45" i="29" s="1"/>
  <c r="K45" i="30" s="1"/>
  <c r="K45" i="31" s="1"/>
  <c r="K17" i="33"/>
  <c r="K17" i="34" s="1"/>
  <c r="K17" i="32" s="1"/>
  <c r="K17" i="24" s="1"/>
  <c r="K17" i="25" s="1"/>
  <c r="K107" i="33"/>
  <c r="K107" i="34" s="1"/>
  <c r="K107" i="32" s="1"/>
  <c r="K107" i="24" s="1"/>
  <c r="K107" i="25" s="1"/>
  <c r="K107" i="26" s="1"/>
  <c r="K107" i="27" s="1"/>
  <c r="K107" i="28" s="1"/>
  <c r="K107" i="29" s="1"/>
  <c r="K107" i="30" s="1"/>
  <c r="K107" i="31" s="1"/>
  <c r="K71" i="33"/>
  <c r="K71" i="34" s="1"/>
  <c r="K71" i="32" s="1"/>
  <c r="K71" i="24" s="1"/>
  <c r="K71" i="25" s="1"/>
  <c r="K23" i="33"/>
  <c r="K23" i="34" s="1"/>
  <c r="K23" i="32" s="1"/>
  <c r="K23" i="24" s="1"/>
  <c r="K23" i="25" s="1"/>
  <c r="K128" i="33"/>
  <c r="K128" i="34" s="1"/>
  <c r="K128" i="32" s="1"/>
  <c r="K128" i="24" s="1"/>
  <c r="K128" i="25" s="1"/>
  <c r="K40" i="33"/>
  <c r="K40" i="34" s="1"/>
  <c r="K40" i="32" s="1"/>
  <c r="K40" i="24" s="1"/>
  <c r="K40" i="25" s="1"/>
  <c r="K24" i="33"/>
  <c r="K24" i="34" s="1"/>
  <c r="K24" i="32" s="1"/>
  <c r="K24" i="24" s="1"/>
  <c r="K24" i="25" s="1"/>
  <c r="K63" i="33"/>
  <c r="K63" i="34" s="1"/>
  <c r="K63" i="32" s="1"/>
  <c r="K63" i="24" s="1"/>
  <c r="K63" i="25" s="1"/>
  <c r="K63" i="26" s="1"/>
  <c r="K63" i="27" s="1"/>
  <c r="K63" i="28" s="1"/>
  <c r="K63" i="29" s="1"/>
  <c r="K63" i="30" s="1"/>
  <c r="K63" i="31" s="1"/>
  <c r="K15" i="33"/>
  <c r="K15" i="34" s="1"/>
  <c r="K15" i="32" s="1"/>
  <c r="K15" i="24" s="1"/>
  <c r="K15" i="25" s="1"/>
  <c r="K15" i="26" s="1"/>
  <c r="K15" i="27" s="1"/>
  <c r="K15" i="28" s="1"/>
  <c r="K15" i="29" s="1"/>
  <c r="K15" i="30" s="1"/>
  <c r="K15" i="31" s="1"/>
  <c r="K34" i="33"/>
  <c r="K34" i="34" s="1"/>
  <c r="K34" i="32" s="1"/>
  <c r="K34" i="24" s="1"/>
  <c r="K34" i="25" s="1"/>
  <c r="K123" i="33"/>
  <c r="K123" i="34" s="1"/>
  <c r="K123" i="32" s="1"/>
  <c r="K123" i="24" s="1"/>
  <c r="K123" i="25" s="1"/>
  <c r="K123" i="26" s="1"/>
  <c r="K123" i="27" s="1"/>
  <c r="K123" i="28" s="1"/>
  <c r="K123" i="29" s="1"/>
  <c r="K123" i="30" s="1"/>
  <c r="K123" i="31" s="1"/>
  <c r="K57" i="33"/>
  <c r="K57" i="34" s="1"/>
  <c r="K57" i="32" s="1"/>
  <c r="K57" i="24" s="1"/>
  <c r="K57" i="25" s="1"/>
  <c r="K19" i="33"/>
  <c r="K19" i="34" s="1"/>
  <c r="K19" i="32" s="1"/>
  <c r="K19" i="24" s="1"/>
  <c r="K19" i="25" s="1"/>
  <c r="K19" i="26" s="1"/>
  <c r="K42" i="35"/>
  <c r="K11" i="35"/>
  <c r="K101" i="35"/>
  <c r="K44" i="35"/>
  <c r="K73" i="35"/>
  <c r="K35" i="35"/>
  <c r="K60" i="35"/>
  <c r="K12" i="35"/>
  <c r="K79" i="35"/>
  <c r="K31" i="35"/>
  <c r="K90" i="35"/>
  <c r="K98" i="35"/>
  <c r="K114" i="35"/>
  <c r="K13" i="35"/>
  <c r="K133" i="35"/>
  <c r="G84" i="14"/>
  <c r="K66" i="35"/>
  <c r="K37" i="35"/>
  <c r="K109" i="35"/>
  <c r="G125" i="14"/>
  <c r="K103" i="35"/>
  <c r="K96" i="35"/>
  <c r="K134" i="35"/>
  <c r="K93" i="35"/>
  <c r="K62" i="35"/>
  <c r="K130" i="35"/>
  <c r="G115" i="14"/>
  <c r="G59" i="14"/>
  <c r="K100" i="35"/>
  <c r="K86" i="35"/>
  <c r="G108" i="14"/>
  <c r="G76" i="14"/>
  <c r="G32" i="14"/>
  <c r="G69" i="14"/>
  <c r="G85" i="14"/>
  <c r="G134" i="14"/>
  <c r="K112" i="35"/>
  <c r="K61" i="35"/>
  <c r="K85" i="35"/>
  <c r="K32" i="35"/>
  <c r="K9" i="35"/>
  <c r="K39" i="35"/>
  <c r="K47" i="35"/>
  <c r="K94" i="35"/>
  <c r="K10" i="35"/>
  <c r="K78" i="35"/>
  <c r="K110" i="35"/>
  <c r="G128" i="14"/>
  <c r="G120" i="14"/>
  <c r="G60" i="14"/>
  <c r="G48" i="14"/>
  <c r="G40" i="14"/>
  <c r="G28" i="14"/>
  <c r="G20" i="14"/>
  <c r="G57" i="14"/>
  <c r="K129" i="35"/>
  <c r="G99" i="14"/>
  <c r="G79" i="14"/>
  <c r="G47" i="14"/>
  <c r="G31" i="14"/>
  <c r="G19" i="14"/>
  <c r="G109" i="14"/>
  <c r="G93" i="14"/>
  <c r="G73" i="14"/>
  <c r="G25" i="14"/>
  <c r="G138" i="14"/>
  <c r="G130" i="14"/>
  <c r="G122" i="14"/>
  <c r="G106" i="14"/>
  <c r="G90" i="14"/>
  <c r="K76" i="35"/>
  <c r="G66" i="14"/>
  <c r="G50" i="14"/>
  <c r="G42" i="14"/>
  <c r="G26" i="14"/>
  <c r="G101" i="14"/>
  <c r="G65" i="14"/>
  <c r="G17" i="14"/>
  <c r="K137" i="32"/>
  <c r="K137" i="24" s="1"/>
  <c r="K137" i="25" s="1"/>
  <c r="K137" i="26" s="1"/>
  <c r="K137" i="27" s="1"/>
  <c r="K137" i="28" s="1"/>
  <c r="K137" i="29" s="1"/>
  <c r="K137" i="30" s="1"/>
  <c r="K137" i="31" s="1"/>
  <c r="K138" i="32"/>
  <c r="K138" i="24" s="1"/>
  <c r="K138" i="25" s="1"/>
  <c r="K138" i="26" s="1"/>
  <c r="K138" i="27" s="1"/>
  <c r="K138" i="28" s="1"/>
  <c r="K138" i="29" s="1"/>
  <c r="K138" i="30" s="1"/>
  <c r="K138" i="31" s="1"/>
  <c r="K139" i="32"/>
  <c r="K139" i="24" s="1"/>
  <c r="K139" i="25" s="1"/>
  <c r="K139" i="26" s="1"/>
  <c r="K139" i="27" s="1"/>
  <c r="K139" i="28" s="1"/>
  <c r="K139" i="29" s="1"/>
  <c r="K139" i="30" s="1"/>
  <c r="K139" i="31" s="1"/>
  <c r="K140" i="32"/>
  <c r="K140" i="24" s="1"/>
  <c r="K140" i="25" s="1"/>
  <c r="K140" i="26" s="1"/>
  <c r="K140" i="27" s="1"/>
  <c r="K140" i="28" s="1"/>
  <c r="K140" i="29" s="1"/>
  <c r="K140" i="30" s="1"/>
  <c r="K140" i="31" s="1"/>
  <c r="R138" i="14"/>
  <c r="R136" i="14"/>
  <c r="R132" i="14"/>
  <c r="R128" i="14"/>
  <c r="R126" i="14"/>
  <c r="R124" i="14"/>
  <c r="R123" i="14"/>
  <c r="R121" i="14"/>
  <c r="R120" i="14"/>
  <c r="R118" i="14"/>
  <c r="R117" i="14"/>
  <c r="R116" i="14"/>
  <c r="R115" i="14"/>
  <c r="R114" i="14"/>
  <c r="R113" i="14"/>
  <c r="R112" i="14"/>
  <c r="R109" i="14"/>
  <c r="R108" i="14"/>
  <c r="R107" i="14"/>
  <c r="R106" i="14"/>
  <c r="R105" i="14"/>
  <c r="R104" i="14"/>
  <c r="R102" i="14"/>
  <c r="R101" i="14"/>
  <c r="R100" i="14"/>
  <c r="R99" i="14"/>
  <c r="R98" i="14"/>
  <c r="R97" i="14"/>
  <c r="R96" i="14"/>
  <c r="R94" i="14"/>
  <c r="R93" i="14"/>
  <c r="R92" i="14"/>
  <c r="R91" i="14"/>
  <c r="R90" i="14"/>
  <c r="R89" i="14"/>
  <c r="R88" i="14"/>
  <c r="R87" i="14"/>
  <c r="R86" i="14"/>
  <c r="R85" i="14"/>
  <c r="R84" i="14"/>
  <c r="R82" i="14"/>
  <c r="R81" i="14"/>
  <c r="R80" i="14"/>
  <c r="R79" i="14"/>
  <c r="R77" i="14"/>
  <c r="R76" i="14"/>
  <c r="R75" i="14"/>
  <c r="R72" i="14"/>
  <c r="R68" i="14"/>
  <c r="R67" i="14"/>
  <c r="R66" i="14"/>
  <c r="R65" i="14"/>
  <c r="R64" i="14"/>
  <c r="R62" i="14"/>
  <c r="R61" i="14"/>
  <c r="R60" i="14"/>
  <c r="R58" i="14"/>
  <c r="R57" i="14"/>
  <c r="R56" i="14"/>
  <c r="R52" i="14"/>
  <c r="R48" i="14"/>
  <c r="R47" i="14"/>
  <c r="R46" i="14"/>
  <c r="R45" i="14"/>
  <c r="R44" i="14"/>
  <c r="R42" i="14"/>
  <c r="R41" i="14"/>
  <c r="R40" i="14"/>
  <c r="R39" i="14"/>
  <c r="R37" i="14"/>
  <c r="R36" i="14"/>
  <c r="R35" i="14"/>
  <c r="R32" i="14"/>
  <c r="R31" i="14"/>
  <c r="R30" i="14"/>
  <c r="R29" i="14"/>
  <c r="R28" i="14"/>
  <c r="R27" i="14"/>
  <c r="R26" i="14"/>
  <c r="R25" i="14"/>
  <c r="R24" i="14"/>
  <c r="R22" i="14"/>
  <c r="R21" i="14"/>
  <c r="R20" i="14"/>
  <c r="R19" i="14"/>
  <c r="R16" i="14"/>
  <c r="R13" i="14"/>
  <c r="R12" i="14"/>
  <c r="R9" i="14"/>
  <c r="K78" i="33" l="1"/>
  <c r="K78" i="34" s="1"/>
  <c r="K78" i="32" s="1"/>
  <c r="K78" i="24" s="1"/>
  <c r="K78" i="25" s="1"/>
  <c r="K78" i="26" s="1"/>
  <c r="K78" i="27" s="1"/>
  <c r="K78" i="28" s="1"/>
  <c r="K78" i="29" s="1"/>
  <c r="K78" i="30" s="1"/>
  <c r="K78" i="31" s="1"/>
  <c r="K16" i="33"/>
  <c r="K16" i="34" s="1"/>
  <c r="K16" i="32" s="1"/>
  <c r="K16" i="24" s="1"/>
  <c r="K16" i="25" s="1"/>
  <c r="K16" i="26" s="1"/>
  <c r="K16" i="27" s="1"/>
  <c r="K16" i="28" s="1"/>
  <c r="K16" i="29" s="1"/>
  <c r="K16" i="30" s="1"/>
  <c r="K16" i="31" s="1"/>
  <c r="K9" i="33"/>
  <c r="K9" i="34" s="1"/>
  <c r="K9" i="32" s="1"/>
  <c r="K9" i="24" s="1"/>
  <c r="K9" i="25" s="1"/>
  <c r="K9" i="26" s="1"/>
  <c r="K9" i="27" s="1"/>
  <c r="K9" i="28" s="1"/>
  <c r="K9" i="29" s="1"/>
  <c r="K9" i="30" s="1"/>
  <c r="K9" i="31" s="1"/>
  <c r="K61" i="33"/>
  <c r="K61" i="34" s="1"/>
  <c r="K61" i="32" s="1"/>
  <c r="K61" i="24" s="1"/>
  <c r="K61" i="25" s="1"/>
  <c r="K86" i="33"/>
  <c r="K86" i="34" s="1"/>
  <c r="K86" i="32" s="1"/>
  <c r="K86" i="24" s="1"/>
  <c r="K86" i="25" s="1"/>
  <c r="K86" i="26" s="1"/>
  <c r="K86" i="27" s="1"/>
  <c r="K86" i="28" s="1"/>
  <c r="K86" i="29" s="1"/>
  <c r="K86" i="30" s="1"/>
  <c r="K86" i="31" s="1"/>
  <c r="K93" i="33"/>
  <c r="K93" i="34" s="1"/>
  <c r="K93" i="32" s="1"/>
  <c r="K93" i="24" s="1"/>
  <c r="K93" i="25" s="1"/>
  <c r="K93" i="26" s="1"/>
  <c r="K93" i="27" s="1"/>
  <c r="K93" i="28" s="1"/>
  <c r="K93" i="29" s="1"/>
  <c r="K93" i="30" s="1"/>
  <c r="K93" i="31" s="1"/>
  <c r="K80" i="33"/>
  <c r="K80" i="34" s="1"/>
  <c r="K80" i="32" s="1"/>
  <c r="K80" i="24" s="1"/>
  <c r="K80" i="25" s="1"/>
  <c r="K80" i="26" s="1"/>
  <c r="K80" i="27" s="1"/>
  <c r="K80" i="28" s="1"/>
  <c r="K80" i="29" s="1"/>
  <c r="K80" i="30" s="1"/>
  <c r="K80" i="31" s="1"/>
  <c r="K109" i="33"/>
  <c r="K109" i="34" s="1"/>
  <c r="K109" i="32" s="1"/>
  <c r="K109" i="24" s="1"/>
  <c r="K109" i="25" s="1"/>
  <c r="K109" i="26" s="1"/>
  <c r="K109" i="27" s="1"/>
  <c r="K109" i="28" s="1"/>
  <c r="K109" i="29" s="1"/>
  <c r="K109" i="30" s="1"/>
  <c r="K109" i="31" s="1"/>
  <c r="K14" i="33"/>
  <c r="K14" i="34" s="1"/>
  <c r="K14" i="32" s="1"/>
  <c r="K14" i="24" s="1"/>
  <c r="K14" i="25" s="1"/>
  <c r="K14" i="26" s="1"/>
  <c r="K14" i="27" s="1"/>
  <c r="K14" i="28" s="1"/>
  <c r="K14" i="29" s="1"/>
  <c r="K14" i="30" s="1"/>
  <c r="K14" i="31" s="1"/>
  <c r="K98" i="33"/>
  <c r="K98" i="34" s="1"/>
  <c r="K98" i="32" s="1"/>
  <c r="K98" i="24" s="1"/>
  <c r="K98" i="25" s="1"/>
  <c r="K98" i="26" s="1"/>
  <c r="K98" i="27" s="1"/>
  <c r="K98" i="28" s="1"/>
  <c r="K98" i="29" s="1"/>
  <c r="K98" i="30" s="1"/>
  <c r="K98" i="31" s="1"/>
  <c r="K79" i="33"/>
  <c r="K79" i="34" s="1"/>
  <c r="K79" i="32" s="1"/>
  <c r="K79" i="24" s="1"/>
  <c r="K79" i="25" s="1"/>
  <c r="K79" i="26" s="1"/>
  <c r="K79" i="27" s="1"/>
  <c r="K79" i="28" s="1"/>
  <c r="K79" i="29" s="1"/>
  <c r="K79" i="30" s="1"/>
  <c r="K79" i="31" s="1"/>
  <c r="K73" i="33"/>
  <c r="K73" i="34" s="1"/>
  <c r="K73" i="32" s="1"/>
  <c r="K73" i="24" s="1"/>
  <c r="K73" i="25" s="1"/>
  <c r="K73" i="26" s="1"/>
  <c r="K73" i="27" s="1"/>
  <c r="K73" i="28" s="1"/>
  <c r="K73" i="29" s="1"/>
  <c r="K73" i="30" s="1"/>
  <c r="K73" i="31" s="1"/>
  <c r="K125" i="33"/>
  <c r="K125" i="34" s="1"/>
  <c r="K125" i="32" s="1"/>
  <c r="K125" i="24" s="1"/>
  <c r="K125" i="25" s="1"/>
  <c r="K125" i="26" s="1"/>
  <c r="K125" i="27" s="1"/>
  <c r="K125" i="28" s="1"/>
  <c r="K125" i="29" s="1"/>
  <c r="K125" i="30" s="1"/>
  <c r="K125" i="31" s="1"/>
  <c r="K36" i="33"/>
  <c r="K36" i="34" s="1"/>
  <c r="K36" i="32" s="1"/>
  <c r="K36" i="24" s="1"/>
  <c r="K36" i="25" s="1"/>
  <c r="K36" i="26" s="1"/>
  <c r="K36" i="27" s="1"/>
  <c r="K36" i="28" s="1"/>
  <c r="K36" i="29" s="1"/>
  <c r="K36" i="30" s="1"/>
  <c r="K36" i="31" s="1"/>
  <c r="K10" i="33"/>
  <c r="K10" i="34" s="1"/>
  <c r="K10" i="32" s="1"/>
  <c r="K10" i="24" s="1"/>
  <c r="K10" i="25" s="1"/>
  <c r="K10" i="26" s="1"/>
  <c r="K10" i="27" s="1"/>
  <c r="K10" i="28" s="1"/>
  <c r="K10" i="29" s="1"/>
  <c r="K10" i="30" s="1"/>
  <c r="K10" i="31" s="1"/>
  <c r="K47" i="33"/>
  <c r="K47" i="34" s="1"/>
  <c r="K47" i="32" s="1"/>
  <c r="K47" i="24" s="1"/>
  <c r="K47" i="25" s="1"/>
  <c r="K47" i="26" s="1"/>
  <c r="K47" i="27" s="1"/>
  <c r="K47" i="28" s="1"/>
  <c r="K47" i="29" s="1"/>
  <c r="K47" i="30" s="1"/>
  <c r="K47" i="31" s="1"/>
  <c r="K102" i="33"/>
  <c r="K112" i="33"/>
  <c r="K112" i="34" s="1"/>
  <c r="K112" i="32" s="1"/>
  <c r="K112" i="24" s="1"/>
  <c r="K112" i="25" s="1"/>
  <c r="K112" i="26" s="1"/>
  <c r="K112" i="27" s="1"/>
  <c r="K112" i="28" s="1"/>
  <c r="K112" i="29" s="1"/>
  <c r="K112" i="30" s="1"/>
  <c r="K112" i="31" s="1"/>
  <c r="K21" i="33"/>
  <c r="K21" i="34" s="1"/>
  <c r="K21" i="32" s="1"/>
  <c r="K21" i="24" s="1"/>
  <c r="K21" i="25" s="1"/>
  <c r="K21" i="26" s="1"/>
  <c r="K21" i="27" s="1"/>
  <c r="K21" i="28" s="1"/>
  <c r="K21" i="29" s="1"/>
  <c r="K21" i="30" s="1"/>
  <c r="K21" i="31" s="1"/>
  <c r="K53" i="33"/>
  <c r="K53" i="34" s="1"/>
  <c r="K53" i="32" s="1"/>
  <c r="K53" i="24" s="1"/>
  <c r="K53" i="25" s="1"/>
  <c r="K53" i="26" s="1"/>
  <c r="K53" i="27" s="1"/>
  <c r="K53" i="28" s="1"/>
  <c r="K53" i="29" s="1"/>
  <c r="K53" i="30" s="1"/>
  <c r="K53" i="31" s="1"/>
  <c r="K96" i="33"/>
  <c r="K96" i="34" s="1"/>
  <c r="K96" i="32" s="1"/>
  <c r="K96" i="24" s="1"/>
  <c r="K96" i="25" s="1"/>
  <c r="K96" i="26" s="1"/>
  <c r="K96" i="27" s="1"/>
  <c r="K96" i="28" s="1"/>
  <c r="K96" i="29" s="1"/>
  <c r="K96" i="30" s="1"/>
  <c r="K96" i="31" s="1"/>
  <c r="K37" i="33"/>
  <c r="K37" i="34" s="1"/>
  <c r="K37" i="32" s="1"/>
  <c r="K37" i="24" s="1"/>
  <c r="K37" i="25" s="1"/>
  <c r="K37" i="26" s="1"/>
  <c r="K37" i="27" s="1"/>
  <c r="K37" i="28" s="1"/>
  <c r="K37" i="29" s="1"/>
  <c r="K37" i="30" s="1"/>
  <c r="K37" i="31" s="1"/>
  <c r="K133" i="33"/>
  <c r="K133" i="34" s="1"/>
  <c r="K133" i="32" s="1"/>
  <c r="K133" i="24" s="1"/>
  <c r="K133" i="25" s="1"/>
  <c r="K133" i="26" s="1"/>
  <c r="K133" i="27" s="1"/>
  <c r="K133" i="28" s="1"/>
  <c r="K133" i="29" s="1"/>
  <c r="K133" i="30" s="1"/>
  <c r="K133" i="31" s="1"/>
  <c r="K50" i="33"/>
  <c r="K50" i="34" s="1"/>
  <c r="K50" i="32" s="1"/>
  <c r="K50" i="24" s="1"/>
  <c r="K50" i="25" s="1"/>
  <c r="K50" i="26" s="1"/>
  <c r="K50" i="27" s="1"/>
  <c r="K50" i="28" s="1"/>
  <c r="K50" i="29" s="1"/>
  <c r="K50" i="30" s="1"/>
  <c r="K50" i="31" s="1"/>
  <c r="K12" i="33"/>
  <c r="K12" i="34" s="1"/>
  <c r="K12" i="32" s="1"/>
  <c r="K12" i="24" s="1"/>
  <c r="K12" i="25" s="1"/>
  <c r="K12" i="26" s="1"/>
  <c r="K12" i="27" s="1"/>
  <c r="K12" i="28" s="1"/>
  <c r="K12" i="29" s="1"/>
  <c r="K12" i="30" s="1"/>
  <c r="K12" i="31" s="1"/>
  <c r="K44" i="33"/>
  <c r="K44" i="34" s="1"/>
  <c r="K44" i="32" s="1"/>
  <c r="K44" i="24" s="1"/>
  <c r="K44" i="25" s="1"/>
  <c r="K44" i="26" s="1"/>
  <c r="K22" i="33"/>
  <c r="K22" i="34" s="1"/>
  <c r="K22" i="32" s="1"/>
  <c r="K22" i="24" s="1"/>
  <c r="K22" i="25" s="1"/>
  <c r="K22" i="26" s="1"/>
  <c r="K22" i="27" s="1"/>
  <c r="K22" i="28" s="1"/>
  <c r="K22" i="29" s="1"/>
  <c r="K22" i="30" s="1"/>
  <c r="K22" i="31" s="1"/>
  <c r="K7" i="33"/>
  <c r="K7" i="34" s="1"/>
  <c r="K7" i="32" s="1"/>
  <c r="K7" i="24" s="1"/>
  <c r="K7" i="25" s="1"/>
  <c r="K7" i="26" s="1"/>
  <c r="K129" i="33"/>
  <c r="K129" i="34" s="1"/>
  <c r="K129" i="32" s="1"/>
  <c r="K129" i="24" s="1"/>
  <c r="K129" i="25" s="1"/>
  <c r="K129" i="26" s="1"/>
  <c r="K129" i="27" s="1"/>
  <c r="K129" i="28" s="1"/>
  <c r="K129" i="29" s="1"/>
  <c r="K129" i="30" s="1"/>
  <c r="K129" i="31" s="1"/>
  <c r="K94" i="33"/>
  <c r="K94" i="34" s="1"/>
  <c r="K94" i="32" s="1"/>
  <c r="K94" i="24" s="1"/>
  <c r="K94" i="25" s="1"/>
  <c r="K94" i="26" s="1"/>
  <c r="K94" i="27" s="1"/>
  <c r="K94" i="28" s="1"/>
  <c r="K94" i="29" s="1"/>
  <c r="K94" i="30" s="1"/>
  <c r="K94" i="31" s="1"/>
  <c r="K39" i="33"/>
  <c r="K39" i="34" s="1"/>
  <c r="K39" i="32" s="1"/>
  <c r="K39" i="24" s="1"/>
  <c r="K39" i="25" s="1"/>
  <c r="K39" i="26" s="1"/>
  <c r="K39" i="27" s="1"/>
  <c r="K39" i="28" s="1"/>
  <c r="K39" i="29" s="1"/>
  <c r="K39" i="30" s="1"/>
  <c r="K39" i="31" s="1"/>
  <c r="K32" i="33"/>
  <c r="K32" i="34" s="1"/>
  <c r="K32" i="32" s="1"/>
  <c r="K32" i="24" s="1"/>
  <c r="K32" i="25" s="1"/>
  <c r="K32" i="26" s="1"/>
  <c r="K32" i="27" s="1"/>
  <c r="K32" i="28" s="1"/>
  <c r="K32" i="29" s="1"/>
  <c r="K32" i="30" s="1"/>
  <c r="K32" i="31" s="1"/>
  <c r="K100" i="33"/>
  <c r="K100" i="34" s="1"/>
  <c r="K100" i="32" s="1"/>
  <c r="K100" i="24" s="1"/>
  <c r="K100" i="25" s="1"/>
  <c r="K100" i="26" s="1"/>
  <c r="K130" i="33"/>
  <c r="K130" i="34" s="1"/>
  <c r="K130" i="32" s="1"/>
  <c r="K130" i="24" s="1"/>
  <c r="K130" i="25" s="1"/>
  <c r="K130" i="26" s="1"/>
  <c r="K130" i="27" s="1"/>
  <c r="K130" i="28" s="1"/>
  <c r="K130" i="29" s="1"/>
  <c r="K130" i="30" s="1"/>
  <c r="K130" i="31" s="1"/>
  <c r="K122" i="33"/>
  <c r="K122" i="34" s="1"/>
  <c r="K122" i="32" s="1"/>
  <c r="K122" i="24" s="1"/>
  <c r="K122" i="25" s="1"/>
  <c r="K122" i="26" s="1"/>
  <c r="K103" i="33"/>
  <c r="K103" i="34" s="1"/>
  <c r="K103" i="32" s="1"/>
  <c r="K103" i="24" s="1"/>
  <c r="K103" i="25" s="1"/>
  <c r="K103" i="26" s="1"/>
  <c r="K103" i="27" s="1"/>
  <c r="K103" i="28" s="1"/>
  <c r="K103" i="29" s="1"/>
  <c r="K103" i="30" s="1"/>
  <c r="K103" i="31" s="1"/>
  <c r="K66" i="33"/>
  <c r="K66" i="34" s="1"/>
  <c r="K66" i="32" s="1"/>
  <c r="K66" i="24" s="1"/>
  <c r="K66" i="25" s="1"/>
  <c r="K66" i="26" s="1"/>
  <c r="K66" i="27" s="1"/>
  <c r="K66" i="28" s="1"/>
  <c r="K66" i="29" s="1"/>
  <c r="K66" i="30" s="1"/>
  <c r="K66" i="31" s="1"/>
  <c r="K13" i="33"/>
  <c r="K13" i="34" s="1"/>
  <c r="K13" i="32" s="1"/>
  <c r="K13" i="24" s="1"/>
  <c r="K13" i="25" s="1"/>
  <c r="K13" i="26" s="1"/>
  <c r="K13" i="27" s="1"/>
  <c r="K13" i="28" s="1"/>
  <c r="K13" i="29" s="1"/>
  <c r="K13" i="30" s="1"/>
  <c r="K13" i="31" s="1"/>
  <c r="K90" i="33"/>
  <c r="K90" i="34" s="1"/>
  <c r="K90" i="32" s="1"/>
  <c r="K90" i="24" s="1"/>
  <c r="K90" i="25" s="1"/>
  <c r="K90" i="26" s="1"/>
  <c r="K90" i="27" s="1"/>
  <c r="K90" i="28" s="1"/>
  <c r="K90" i="29" s="1"/>
  <c r="K90" i="30" s="1"/>
  <c r="K90" i="31" s="1"/>
  <c r="K60" i="33"/>
  <c r="K60" i="34" s="1"/>
  <c r="K60" i="32" s="1"/>
  <c r="K60" i="24" s="1"/>
  <c r="K60" i="25" s="1"/>
  <c r="K60" i="26" s="1"/>
  <c r="K60" i="27" s="1"/>
  <c r="K60" i="28" s="1"/>
  <c r="K60" i="29" s="1"/>
  <c r="K60" i="30" s="1"/>
  <c r="K60" i="31" s="1"/>
  <c r="K49" i="33"/>
  <c r="K49" i="34" s="1"/>
  <c r="K49" i="32" s="1"/>
  <c r="K49" i="24" s="1"/>
  <c r="K49" i="25" s="1"/>
  <c r="K49" i="26" s="1"/>
  <c r="K49" i="27" s="1"/>
  <c r="K49" i="28" s="1"/>
  <c r="K49" i="29" s="1"/>
  <c r="K49" i="30" s="1"/>
  <c r="K49" i="31" s="1"/>
  <c r="K11" i="33"/>
  <c r="K11" i="34" s="1"/>
  <c r="K11" i="32" s="1"/>
  <c r="K11" i="24" s="1"/>
  <c r="K11" i="25" s="1"/>
  <c r="K11" i="26" s="1"/>
  <c r="K59" i="33"/>
  <c r="K59" i="34" s="1"/>
  <c r="K59" i="32" s="1"/>
  <c r="K59" i="24" s="1"/>
  <c r="K59" i="25" s="1"/>
  <c r="K59" i="26" s="1"/>
  <c r="K59" i="27" s="1"/>
  <c r="K59" i="28" s="1"/>
  <c r="K59" i="29" s="1"/>
  <c r="K59" i="30" s="1"/>
  <c r="K59" i="31" s="1"/>
  <c r="K131" i="33"/>
  <c r="K131" i="34" s="1"/>
  <c r="K131" i="32" s="1"/>
  <c r="K131" i="24" s="1"/>
  <c r="K131" i="25" s="1"/>
  <c r="K131" i="26" s="1"/>
  <c r="K131" i="27" s="1"/>
  <c r="K131" i="28" s="1"/>
  <c r="K131" i="29" s="1"/>
  <c r="K131" i="30" s="1"/>
  <c r="K131" i="31" s="1"/>
  <c r="K124" i="33"/>
  <c r="K124" i="34" s="1"/>
  <c r="K124" i="32" s="1"/>
  <c r="K124" i="24" s="1"/>
  <c r="K124" i="25" s="1"/>
  <c r="K124" i="26" s="1"/>
  <c r="K76" i="33"/>
  <c r="K76" i="34" s="1"/>
  <c r="K76" i="32" s="1"/>
  <c r="K76" i="24" s="1"/>
  <c r="K76" i="25" s="1"/>
  <c r="K76" i="26" s="1"/>
  <c r="K76" i="27" s="1"/>
  <c r="K76" i="28" s="1"/>
  <c r="K76" i="29" s="1"/>
  <c r="K76" i="30" s="1"/>
  <c r="K76" i="31" s="1"/>
  <c r="K110" i="33"/>
  <c r="K110" i="34" s="1"/>
  <c r="K110" i="32" s="1"/>
  <c r="K110" i="24" s="1"/>
  <c r="K110" i="25" s="1"/>
  <c r="K110" i="26" s="1"/>
  <c r="K110" i="27" s="1"/>
  <c r="K110" i="28" s="1"/>
  <c r="K110" i="29" s="1"/>
  <c r="K110" i="30" s="1"/>
  <c r="K110" i="31" s="1"/>
  <c r="K56" i="33"/>
  <c r="K56" i="34" s="1"/>
  <c r="K56" i="32" s="1"/>
  <c r="K56" i="24" s="1"/>
  <c r="K56" i="25" s="1"/>
  <c r="K56" i="26" s="1"/>
  <c r="K56" i="27" s="1"/>
  <c r="K56" i="28" s="1"/>
  <c r="K56" i="29" s="1"/>
  <c r="K56" i="30" s="1"/>
  <c r="K56" i="31" s="1"/>
  <c r="K117" i="33"/>
  <c r="K117" i="34" s="1"/>
  <c r="K117" i="32" s="1"/>
  <c r="K117" i="24" s="1"/>
  <c r="K117" i="25" s="1"/>
  <c r="K117" i="26" s="1"/>
  <c r="K117" i="27" s="1"/>
  <c r="K117" i="28" s="1"/>
  <c r="K117" i="29" s="1"/>
  <c r="K117" i="30" s="1"/>
  <c r="K117" i="31" s="1"/>
  <c r="K85" i="33"/>
  <c r="K85" i="34" s="1"/>
  <c r="K85" i="32" s="1"/>
  <c r="K85" i="24" s="1"/>
  <c r="K85" i="25" s="1"/>
  <c r="K85" i="26" s="1"/>
  <c r="K20" i="33"/>
  <c r="K20" i="34" s="1"/>
  <c r="K20" i="32" s="1"/>
  <c r="K20" i="24" s="1"/>
  <c r="K20" i="25" s="1"/>
  <c r="K20" i="26" s="1"/>
  <c r="K20" i="27" s="1"/>
  <c r="K20" i="28" s="1"/>
  <c r="K20" i="29" s="1"/>
  <c r="K20" i="30" s="1"/>
  <c r="K20" i="31" s="1"/>
  <c r="K62" i="33"/>
  <c r="K62" i="34" s="1"/>
  <c r="K62" i="32" s="1"/>
  <c r="K62" i="24" s="1"/>
  <c r="K62" i="25" s="1"/>
  <c r="K62" i="26" s="1"/>
  <c r="K62" i="27" s="1"/>
  <c r="K62" i="28" s="1"/>
  <c r="K62" i="29" s="1"/>
  <c r="K62" i="30" s="1"/>
  <c r="K62" i="31" s="1"/>
  <c r="K134" i="33"/>
  <c r="K134" i="34" s="1"/>
  <c r="K134" i="32" s="1"/>
  <c r="K134" i="24" s="1"/>
  <c r="K134" i="25" s="1"/>
  <c r="K134" i="26" s="1"/>
  <c r="K134" i="27" s="1"/>
  <c r="K134" i="28" s="1"/>
  <c r="K134" i="29" s="1"/>
  <c r="K134" i="30" s="1"/>
  <c r="K134" i="31" s="1"/>
  <c r="K114" i="33"/>
  <c r="K114" i="34" s="1"/>
  <c r="K114" i="32" s="1"/>
  <c r="K114" i="24" s="1"/>
  <c r="K114" i="25" s="1"/>
  <c r="K114" i="26" s="1"/>
  <c r="K114" i="27" s="1"/>
  <c r="K114" i="28" s="1"/>
  <c r="K114" i="29" s="1"/>
  <c r="K114" i="30" s="1"/>
  <c r="K114" i="31" s="1"/>
  <c r="K31" i="33"/>
  <c r="K31" i="34" s="1"/>
  <c r="K31" i="32" s="1"/>
  <c r="K31" i="24" s="1"/>
  <c r="K31" i="25" s="1"/>
  <c r="K31" i="26" s="1"/>
  <c r="K31" i="27" s="1"/>
  <c r="K31" i="28" s="1"/>
  <c r="K31" i="29" s="1"/>
  <c r="K31" i="30" s="1"/>
  <c r="K31" i="31" s="1"/>
  <c r="K35" i="33"/>
  <c r="K35" i="34" s="1"/>
  <c r="K35" i="32" s="1"/>
  <c r="K35" i="24" s="1"/>
  <c r="K35" i="25" s="1"/>
  <c r="K35" i="26" s="1"/>
  <c r="K35" i="27" s="1"/>
  <c r="K35" i="28" s="1"/>
  <c r="K35" i="29" s="1"/>
  <c r="K35" i="30" s="1"/>
  <c r="K35" i="31" s="1"/>
  <c r="K101" i="33"/>
  <c r="K101" i="34" s="1"/>
  <c r="K101" i="32" s="1"/>
  <c r="K101" i="24" s="1"/>
  <c r="K101" i="25" s="1"/>
  <c r="K101" i="26" s="1"/>
  <c r="K101" i="27" s="1"/>
  <c r="K101" i="28" s="1"/>
  <c r="K101" i="29" s="1"/>
  <c r="K101" i="30" s="1"/>
  <c r="K101" i="31" s="1"/>
  <c r="K42" i="33"/>
  <c r="K42" i="34" s="1"/>
  <c r="K42" i="32" s="1"/>
  <c r="K42" i="24" s="1"/>
  <c r="K42" i="25" s="1"/>
  <c r="K42" i="26" s="1"/>
  <c r="K51" i="33"/>
  <c r="K51" i="34" s="1"/>
  <c r="K51" i="32" s="1"/>
  <c r="K51" i="24" s="1"/>
  <c r="K51" i="25" s="1"/>
  <c r="K51" i="26" s="1"/>
  <c r="K51" i="27" s="1"/>
  <c r="K51" i="28" s="1"/>
  <c r="K51" i="29" s="1"/>
  <c r="K51" i="30" s="1"/>
  <c r="K51" i="31" s="1"/>
  <c r="K108" i="33"/>
  <c r="K108" i="34" s="1"/>
  <c r="K108" i="32" s="1"/>
  <c r="K108" i="24" s="1"/>
  <c r="K108" i="25" s="1"/>
  <c r="K108" i="26" s="1"/>
  <c r="K108" i="27" s="1"/>
  <c r="K108" i="28" s="1"/>
  <c r="K108" i="29" s="1"/>
  <c r="K108" i="30" s="1"/>
  <c r="K108" i="31" s="1"/>
  <c r="K92" i="33"/>
  <c r="K92" i="34" s="1"/>
  <c r="K92" i="32" s="1"/>
  <c r="K92" i="24" s="1"/>
  <c r="K92" i="25" s="1"/>
  <c r="K92" i="26" s="1"/>
  <c r="K92" i="27" s="1"/>
  <c r="K92" i="28" s="1"/>
  <c r="K92" i="29" s="1"/>
  <c r="K92" i="30" s="1"/>
  <c r="K92" i="31" s="1"/>
  <c r="K81" i="33"/>
  <c r="K81" i="34" s="1"/>
  <c r="K81" i="32" s="1"/>
  <c r="K81" i="24" s="1"/>
  <c r="K81" i="25" s="1"/>
  <c r="K81" i="26" s="1"/>
  <c r="K81" i="27" s="1"/>
  <c r="K81" i="28" s="1"/>
  <c r="K81" i="29" s="1"/>
  <c r="K81" i="30" s="1"/>
  <c r="K81" i="31" s="1"/>
  <c r="K19" i="27"/>
  <c r="K19" i="28" s="1"/>
  <c r="K19" i="29" s="1"/>
  <c r="K19" i="30" s="1"/>
  <c r="K19" i="31" s="1"/>
  <c r="K58" i="27"/>
  <c r="K58" i="28" s="1"/>
  <c r="K58" i="29" s="1"/>
  <c r="K58" i="30" s="1"/>
  <c r="K58" i="31" s="1"/>
  <c r="K120" i="27"/>
  <c r="K120" i="28" s="1"/>
  <c r="K120" i="29" s="1"/>
  <c r="K120" i="30" s="1"/>
  <c r="K120" i="31" s="1"/>
  <c r="K26" i="27"/>
  <c r="K26" i="28" s="1"/>
  <c r="K26" i="29" s="1"/>
  <c r="K26" i="30" s="1"/>
  <c r="K26" i="31" s="1"/>
  <c r="K17" i="26"/>
  <c r="K17" i="27" s="1"/>
  <c r="K17" i="28" s="1"/>
  <c r="K17" i="29" s="1"/>
  <c r="K17" i="30" s="1"/>
  <c r="K17" i="31" s="1"/>
  <c r="K29" i="26"/>
  <c r="K57" i="26"/>
  <c r="K57" i="27" s="1"/>
  <c r="K57" i="28" s="1"/>
  <c r="K57" i="29" s="1"/>
  <c r="K57" i="30" s="1"/>
  <c r="K57" i="31" s="1"/>
  <c r="K24" i="26"/>
  <c r="K24" i="27" s="1"/>
  <c r="K24" i="28" s="1"/>
  <c r="K24" i="29" s="1"/>
  <c r="K24" i="30" s="1"/>
  <c r="K24" i="31" s="1"/>
  <c r="K48" i="26"/>
  <c r="K48" i="27" s="1"/>
  <c r="K48" i="28" s="1"/>
  <c r="K48" i="29" s="1"/>
  <c r="K48" i="30" s="1"/>
  <c r="K48" i="31" s="1"/>
  <c r="K18" i="26"/>
  <c r="K18" i="27" s="1"/>
  <c r="K18" i="28" s="1"/>
  <c r="K18" i="29" s="1"/>
  <c r="K18" i="30" s="1"/>
  <c r="K18" i="31" s="1"/>
  <c r="K30" i="26"/>
  <c r="K30" i="27" s="1"/>
  <c r="K30" i="28" s="1"/>
  <c r="K30" i="29" s="1"/>
  <c r="K30" i="30" s="1"/>
  <c r="K30" i="31" s="1"/>
  <c r="K71" i="26"/>
  <c r="K71" i="27" s="1"/>
  <c r="K71" i="28" s="1"/>
  <c r="K71" i="29" s="1"/>
  <c r="K71" i="30" s="1"/>
  <c r="K71" i="31" s="1"/>
  <c r="K23" i="26"/>
  <c r="K23" i="27" s="1"/>
  <c r="K23" i="28" s="1"/>
  <c r="K23" i="29" s="1"/>
  <c r="K23" i="30" s="1"/>
  <c r="K23" i="31" s="1"/>
  <c r="K55" i="26"/>
  <c r="K34" i="26"/>
  <c r="K34" i="27" s="1"/>
  <c r="K34" i="28" s="1"/>
  <c r="K34" i="29" s="1"/>
  <c r="K34" i="30" s="1"/>
  <c r="K34" i="31" s="1"/>
  <c r="K65" i="26"/>
  <c r="K54" i="26"/>
  <c r="K54" i="27" s="1"/>
  <c r="K54" i="28" s="1"/>
  <c r="K54" i="29" s="1"/>
  <c r="K54" i="30" s="1"/>
  <c r="K54" i="31" s="1"/>
  <c r="K127" i="26"/>
  <c r="K127" i="27" s="1"/>
  <c r="K127" i="28" s="1"/>
  <c r="K127" i="29" s="1"/>
  <c r="K127" i="30" s="1"/>
  <c r="K127" i="31" s="1"/>
  <c r="K136" i="26"/>
  <c r="K136" i="27" s="1"/>
  <c r="K136" i="28" s="1"/>
  <c r="K136" i="29" s="1"/>
  <c r="K136" i="30" s="1"/>
  <c r="K136" i="31" s="1"/>
  <c r="K132" i="26"/>
  <c r="K132" i="27" s="1"/>
  <c r="K132" i="28" s="1"/>
  <c r="K132" i="29" s="1"/>
  <c r="K132" i="30" s="1"/>
  <c r="K132" i="31" s="1"/>
  <c r="K135" i="26"/>
  <c r="K135" i="27" s="1"/>
  <c r="K135" i="28" s="1"/>
  <c r="K135" i="29" s="1"/>
  <c r="K135" i="30" s="1"/>
  <c r="K135" i="31" s="1"/>
  <c r="K128" i="26"/>
  <c r="K128" i="27" s="1"/>
  <c r="K128" i="28" s="1"/>
  <c r="K128" i="29" s="1"/>
  <c r="K128" i="30" s="1"/>
  <c r="K128" i="31" s="1"/>
  <c r="K126" i="26"/>
  <c r="K126" i="27" s="1"/>
  <c r="K126" i="28" s="1"/>
  <c r="K126" i="29" s="1"/>
  <c r="K126" i="30" s="1"/>
  <c r="K126" i="31" s="1"/>
  <c r="R131" i="14"/>
  <c r="R23" i="14"/>
  <c r="R55" i="14"/>
  <c r="R63" i="14"/>
  <c r="R71" i="14"/>
  <c r="R110" i="14"/>
  <c r="R122" i="14"/>
  <c r="R125" i="14"/>
  <c r="R129" i="14"/>
  <c r="R17" i="14"/>
  <c r="R95" i="14"/>
  <c r="R103" i="14"/>
  <c r="R111" i="14"/>
  <c r="R119" i="14"/>
  <c r="R135" i="14"/>
  <c r="R127" i="14"/>
  <c r="R83" i="14"/>
  <c r="R59" i="14"/>
  <c r="R51" i="14"/>
  <c r="R43" i="14"/>
  <c r="R15" i="14"/>
  <c r="R11" i="14"/>
  <c r="R134" i="14"/>
  <c r="R130" i="14"/>
  <c r="R78" i="14"/>
  <c r="R74" i="14"/>
  <c r="R70" i="14"/>
  <c r="R54" i="14"/>
  <c r="R50" i="14"/>
  <c r="R38" i="14"/>
  <c r="R34" i="14"/>
  <c r="R18" i="14"/>
  <c r="R14" i="14"/>
  <c r="R10" i="14"/>
  <c r="R137" i="14"/>
  <c r="R133" i="14"/>
  <c r="R73" i="14"/>
  <c r="R69" i="14"/>
  <c r="R53" i="14"/>
  <c r="R49" i="14"/>
  <c r="R33" i="14"/>
  <c r="K102" i="34" l="1"/>
  <c r="K102" i="32" s="1"/>
  <c r="K102" i="24" s="1"/>
  <c r="K102" i="25" s="1"/>
  <c r="K102" i="26" s="1"/>
  <c r="K102" i="27" s="1"/>
  <c r="K102" i="28" s="1"/>
  <c r="K102" i="29" s="1"/>
  <c r="K102" i="30" s="1"/>
  <c r="K102" i="31" s="1"/>
  <c r="K40" i="26"/>
  <c r="K40" i="27" s="1"/>
  <c r="K40" i="28" s="1"/>
  <c r="K40" i="29" s="1"/>
  <c r="K40" i="30" s="1"/>
  <c r="K40" i="31" s="1"/>
  <c r="K61" i="26"/>
  <c r="K61" i="27" s="1"/>
  <c r="K61" i="28" s="1"/>
  <c r="K61" i="29" s="1"/>
  <c r="K61" i="30" s="1"/>
  <c r="K61" i="31" s="1"/>
  <c r="K7" i="27"/>
  <c r="K7" i="28" s="1"/>
  <c r="K7" i="29" s="1"/>
  <c r="K7" i="30" s="1"/>
  <c r="K7" i="31" s="1"/>
  <c r="K42" i="27"/>
  <c r="K42" i="28" s="1"/>
  <c r="K42" i="29" s="1"/>
  <c r="K42" i="30" s="1"/>
  <c r="K42" i="31" s="1"/>
  <c r="K72" i="27"/>
  <c r="K72" i="28" s="1"/>
  <c r="K72" i="29" s="1"/>
  <c r="K72" i="30" s="1"/>
  <c r="K72" i="31" s="1"/>
  <c r="K11" i="27"/>
  <c r="K11" i="28" s="1"/>
  <c r="K11" i="29" s="1"/>
  <c r="K11" i="30" s="1"/>
  <c r="K11" i="31" s="1"/>
  <c r="K65" i="27"/>
  <c r="K65" i="28" s="1"/>
  <c r="K65" i="29" s="1"/>
  <c r="K65" i="30" s="1"/>
  <c r="K65" i="31" s="1"/>
  <c r="K121" i="27"/>
  <c r="K121" i="28" s="1"/>
  <c r="K121" i="29" s="1"/>
  <c r="K121" i="30" s="1"/>
  <c r="K121" i="31" s="1"/>
  <c r="K29" i="27"/>
  <c r="K29" i="28" s="1"/>
  <c r="K29" i="29" s="1"/>
  <c r="K29" i="30" s="1"/>
  <c r="K29" i="31" s="1"/>
  <c r="K85" i="27"/>
  <c r="K85" i="28" s="1"/>
  <c r="K85" i="29" s="1"/>
  <c r="K85" i="30" s="1"/>
  <c r="K85" i="31" s="1"/>
  <c r="K46" i="27"/>
  <c r="K46" i="28" s="1"/>
  <c r="K46" i="29" s="1"/>
  <c r="K46" i="30" s="1"/>
  <c r="K46" i="31" s="1"/>
  <c r="K38" i="27"/>
  <c r="K38" i="28" s="1"/>
  <c r="K38" i="29" s="1"/>
  <c r="K38" i="30" s="1"/>
  <c r="K38" i="31" s="1"/>
  <c r="K44" i="27"/>
  <c r="K44" i="28" s="1"/>
  <c r="K44" i="29" s="1"/>
  <c r="K44" i="30" s="1"/>
  <c r="K44" i="31" s="1"/>
  <c r="K124" i="27"/>
  <c r="K124" i="28" s="1"/>
  <c r="K124" i="29" s="1"/>
  <c r="K124" i="30" s="1"/>
  <c r="K124" i="31" s="1"/>
  <c r="K28" i="27"/>
  <c r="K28" i="28" s="1"/>
  <c r="K28" i="29" s="1"/>
  <c r="K28" i="30" s="1"/>
  <c r="K28" i="31" s="1"/>
  <c r="K25" i="27"/>
  <c r="K25" i="28" s="1"/>
  <c r="K25" i="29" s="1"/>
  <c r="K25" i="30" s="1"/>
  <c r="K25" i="31" s="1"/>
  <c r="K55" i="27"/>
  <c r="K55" i="28" s="1"/>
  <c r="K55" i="29" s="1"/>
  <c r="K55" i="30" s="1"/>
  <c r="K55" i="31" s="1"/>
  <c r="K43" i="27"/>
  <c r="K43" i="28" s="1"/>
  <c r="K43" i="29" s="1"/>
  <c r="K43" i="30" s="1"/>
  <c r="K43" i="31" s="1"/>
  <c r="K122" i="27"/>
  <c r="K122" i="28" s="1"/>
  <c r="K122" i="29" s="1"/>
  <c r="K122" i="30" s="1"/>
  <c r="K122" i="31" s="1"/>
  <c r="K100" i="27"/>
  <c r="K100" i="28" s="1"/>
  <c r="K100" i="29" s="1"/>
  <c r="K100" i="30" s="1"/>
  <c r="K100" i="31" s="1"/>
  <c r="Q92" i="14"/>
  <c r="Q130" i="14"/>
  <c r="Q134" i="14"/>
  <c r="Q138" i="14"/>
  <c r="Q137" i="14"/>
  <c r="Q136" i="14"/>
  <c r="Q135" i="14"/>
  <c r="Q133" i="14"/>
  <c r="Q132" i="14"/>
  <c r="Q131" i="14"/>
  <c r="Q129" i="14"/>
  <c r="Q128" i="14"/>
  <c r="Q127" i="14"/>
  <c r="Q126" i="14"/>
  <c r="Q125" i="14"/>
  <c r="Q124" i="14"/>
  <c r="Q123" i="14"/>
  <c r="Q122" i="14"/>
  <c r="Q121" i="14"/>
  <c r="Q120" i="14"/>
  <c r="Q119" i="14"/>
  <c r="Q118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5" i="14"/>
  <c r="Q94" i="14"/>
  <c r="Q93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5" i="14"/>
  <c r="Q74" i="14"/>
  <c r="Q73" i="14"/>
  <c r="Q72" i="14"/>
  <c r="Q71" i="14"/>
  <c r="Q70" i="14"/>
  <c r="Q69" i="14"/>
  <c r="Q68" i="14"/>
  <c r="Q67" i="14"/>
  <c r="Q66" i="14"/>
  <c r="Q65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2" i="14"/>
  <c r="Q51" i="14"/>
  <c r="Q50" i="14"/>
  <c r="Q49" i="14"/>
  <c r="Q48" i="14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P137" i="14" l="1"/>
  <c r="P136" i="14"/>
  <c r="P133" i="14"/>
  <c r="P132" i="14"/>
  <c r="P129" i="14"/>
  <c r="P128" i="14"/>
  <c r="P127" i="14"/>
  <c r="P125" i="14"/>
  <c r="P124" i="14"/>
  <c r="P121" i="14"/>
  <c r="P120" i="14"/>
  <c r="P117" i="14"/>
  <c r="P116" i="14"/>
  <c r="P113" i="14"/>
  <c r="P112" i="14"/>
  <c r="P109" i="14"/>
  <c r="P108" i="14"/>
  <c r="P105" i="14"/>
  <c r="P104" i="14"/>
  <c r="P101" i="14"/>
  <c r="P100" i="14"/>
  <c r="P97" i="14"/>
  <c r="P96" i="14"/>
  <c r="P93" i="14"/>
  <c r="P92" i="14"/>
  <c r="P89" i="14"/>
  <c r="P88" i="14"/>
  <c r="P85" i="14"/>
  <c r="P84" i="14"/>
  <c r="P81" i="14"/>
  <c r="P80" i="14"/>
  <c r="P77" i="14"/>
  <c r="P76" i="14"/>
  <c r="P73" i="14"/>
  <c r="P72" i="14"/>
  <c r="P69" i="14"/>
  <c r="P68" i="14"/>
  <c r="P65" i="14"/>
  <c r="P64" i="14"/>
  <c r="P61" i="14"/>
  <c r="P60" i="14"/>
  <c r="P57" i="14"/>
  <c r="P56" i="14"/>
  <c r="P53" i="14"/>
  <c r="P52" i="14"/>
  <c r="P49" i="14"/>
  <c r="P48" i="14"/>
  <c r="P45" i="14"/>
  <c r="P44" i="14"/>
  <c r="P41" i="14"/>
  <c r="P40" i="14"/>
  <c r="P37" i="14"/>
  <c r="P36" i="14"/>
  <c r="P33" i="14"/>
  <c r="P32" i="14"/>
  <c r="P29" i="14"/>
  <c r="P28" i="14"/>
  <c r="P25" i="14"/>
  <c r="P24" i="14"/>
  <c r="P21" i="14"/>
  <c r="P20" i="14"/>
  <c r="P17" i="14"/>
  <c r="P16" i="14"/>
  <c r="P13" i="14"/>
  <c r="P12" i="14"/>
  <c r="P43" i="14" l="1"/>
  <c r="P30" i="14"/>
  <c r="P27" i="14"/>
  <c r="P59" i="14"/>
  <c r="P91" i="14"/>
  <c r="P46" i="14"/>
  <c r="P78" i="14"/>
  <c r="P110" i="14"/>
  <c r="P75" i="14"/>
  <c r="P107" i="14"/>
  <c r="P126" i="14"/>
  <c r="P62" i="14"/>
  <c r="P94" i="14"/>
  <c r="P15" i="14"/>
  <c r="P123" i="14"/>
  <c r="P9" i="14"/>
  <c r="P135" i="14"/>
  <c r="P131" i="14"/>
  <c r="P119" i="14"/>
  <c r="P115" i="14"/>
  <c r="P111" i="14"/>
  <c r="P103" i="14"/>
  <c r="P99" i="14"/>
  <c r="P95" i="14"/>
  <c r="P87" i="14"/>
  <c r="P83" i="14"/>
  <c r="P79" i="14"/>
  <c r="P71" i="14"/>
  <c r="P67" i="14"/>
  <c r="P63" i="14"/>
  <c r="P55" i="14"/>
  <c r="P51" i="14"/>
  <c r="P47" i="14"/>
  <c r="P39" i="14"/>
  <c r="P35" i="14"/>
  <c r="P31" i="14"/>
  <c r="P23" i="14"/>
  <c r="P19" i="14"/>
  <c r="P11" i="14"/>
  <c r="P138" i="14"/>
  <c r="P134" i="14"/>
  <c r="P130" i="14"/>
  <c r="P122" i="14"/>
  <c r="P118" i="14"/>
  <c r="P114" i="14"/>
  <c r="P106" i="14"/>
  <c r="P102" i="14"/>
  <c r="P98" i="14"/>
  <c r="P90" i="14"/>
  <c r="P86" i="14"/>
  <c r="P82" i="14"/>
  <c r="P74" i="14"/>
  <c r="P70" i="14"/>
  <c r="P66" i="14"/>
  <c r="P58" i="14"/>
  <c r="P54" i="14"/>
  <c r="P50" i="14"/>
  <c r="P42" i="14"/>
  <c r="P38" i="14"/>
  <c r="P34" i="14"/>
  <c r="P26" i="14"/>
  <c r="P22" i="14"/>
  <c r="P18" i="14"/>
  <c r="P14" i="14"/>
  <c r="P10" i="14"/>
  <c r="O138" i="14" l="1"/>
  <c r="O137" i="14"/>
  <c r="O136" i="14"/>
  <c r="O134" i="14"/>
  <c r="O133" i="14"/>
  <c r="O132" i="14"/>
  <c r="O128" i="14"/>
  <c r="O124" i="14"/>
  <c r="O120" i="14"/>
  <c r="O113" i="14"/>
  <c r="O112" i="14"/>
  <c r="O109" i="14"/>
  <c r="O108" i="14"/>
  <c r="O105" i="14"/>
  <c r="O104" i="14"/>
  <c r="O101" i="14"/>
  <c r="O100" i="14"/>
  <c r="O97" i="14"/>
  <c r="O96" i="14"/>
  <c r="O93" i="14"/>
  <c r="O92" i="14"/>
  <c r="O89" i="14"/>
  <c r="O88" i="14"/>
  <c r="O85" i="14"/>
  <c r="O84" i="14"/>
  <c r="O81" i="14"/>
  <c r="O80" i="14"/>
  <c r="O77" i="14"/>
  <c r="O76" i="14"/>
  <c r="O73" i="14"/>
  <c r="O72" i="14"/>
  <c r="O69" i="14"/>
  <c r="O68" i="14"/>
  <c r="O65" i="14"/>
  <c r="O64" i="14"/>
  <c r="O63" i="14"/>
  <c r="O62" i="14"/>
  <c r="O61" i="14"/>
  <c r="O60" i="14"/>
  <c r="O58" i="14"/>
  <c r="O57" i="14"/>
  <c r="O56" i="14"/>
  <c r="O53" i="14"/>
  <c r="O52" i="14"/>
  <c r="O49" i="14"/>
  <c r="O48" i="14"/>
  <c r="O45" i="14"/>
  <c r="O44" i="14"/>
  <c r="O40" i="14"/>
  <c r="O39" i="14"/>
  <c r="O38" i="14"/>
  <c r="O37" i="14"/>
  <c r="O36" i="14"/>
  <c r="O34" i="14"/>
  <c r="O33" i="14"/>
  <c r="O32" i="14"/>
  <c r="O31" i="14"/>
  <c r="O29" i="14"/>
  <c r="O28" i="14"/>
  <c r="O27" i="14"/>
  <c r="O26" i="14"/>
  <c r="O25" i="14"/>
  <c r="O24" i="14"/>
  <c r="O22" i="14"/>
  <c r="O21" i="14"/>
  <c r="O20" i="14"/>
  <c r="O17" i="14"/>
  <c r="O16" i="14"/>
  <c r="O13" i="14"/>
  <c r="O12" i="14"/>
  <c r="O9" i="14"/>
  <c r="O116" i="14" l="1"/>
  <c r="O127" i="14"/>
  <c r="O119" i="14"/>
  <c r="O123" i="14"/>
  <c r="O35" i="14"/>
  <c r="O130" i="14"/>
  <c r="O135" i="14"/>
  <c r="O131" i="14"/>
  <c r="O115" i="14"/>
  <c r="O111" i="14"/>
  <c r="O107" i="14"/>
  <c r="O103" i="14"/>
  <c r="O99" i="14"/>
  <c r="O95" i="14"/>
  <c r="O91" i="14"/>
  <c r="O87" i="14"/>
  <c r="O83" i="14"/>
  <c r="O79" i="14"/>
  <c r="O75" i="14"/>
  <c r="O71" i="14"/>
  <c r="O67" i="14"/>
  <c r="O59" i="14"/>
  <c r="O55" i="14"/>
  <c r="O51" i="14"/>
  <c r="O47" i="14"/>
  <c r="O43" i="14"/>
  <c r="O23" i="14"/>
  <c r="O19" i="14"/>
  <c r="O15" i="14"/>
  <c r="O11" i="14"/>
  <c r="O126" i="14"/>
  <c r="O122" i="14"/>
  <c r="O118" i="14"/>
  <c r="O114" i="14"/>
  <c r="O110" i="14"/>
  <c r="O106" i="14"/>
  <c r="O102" i="14"/>
  <c r="O98" i="14"/>
  <c r="O94" i="14"/>
  <c r="O90" i="14"/>
  <c r="O86" i="14"/>
  <c r="O82" i="14"/>
  <c r="O78" i="14"/>
  <c r="O74" i="14"/>
  <c r="O70" i="14"/>
  <c r="O66" i="14"/>
  <c r="O54" i="14"/>
  <c r="O50" i="14"/>
  <c r="O46" i="14"/>
  <c r="O42" i="14"/>
  <c r="O30" i="14"/>
  <c r="O18" i="14"/>
  <c r="O14" i="14"/>
  <c r="O10" i="14"/>
  <c r="O129" i="14"/>
  <c r="O125" i="14"/>
  <c r="O121" i="14"/>
  <c r="O117" i="14"/>
  <c r="O41" i="14"/>
  <c r="N138" i="14"/>
  <c r="N137" i="14"/>
  <c r="N136" i="14"/>
  <c r="N135" i="14"/>
  <c r="N133" i="14"/>
  <c r="N132" i="14"/>
  <c r="N130" i="14"/>
  <c r="N129" i="14"/>
  <c r="N128" i="14"/>
  <c r="N127" i="14"/>
  <c r="N126" i="14"/>
  <c r="N125" i="14"/>
  <c r="N124" i="14"/>
  <c r="N121" i="14"/>
  <c r="N120" i="14"/>
  <c r="N119" i="14"/>
  <c r="N117" i="14"/>
  <c r="N116" i="14"/>
  <c r="N115" i="14"/>
  <c r="N114" i="14"/>
  <c r="N113" i="14"/>
  <c r="N112" i="14"/>
  <c r="N111" i="14"/>
  <c r="N109" i="14"/>
  <c r="N108" i="14"/>
  <c r="N105" i="14"/>
  <c r="N104" i="14"/>
  <c r="N103" i="14"/>
  <c r="N101" i="14"/>
  <c r="N100" i="14"/>
  <c r="N98" i="14"/>
  <c r="N97" i="14"/>
  <c r="N96" i="14"/>
  <c r="N95" i="14"/>
  <c r="N93" i="14"/>
  <c r="N92" i="14"/>
  <c r="N90" i="14"/>
  <c r="N89" i="14"/>
  <c r="N88" i="14"/>
  <c r="N87" i="14"/>
  <c r="N85" i="14"/>
  <c r="N84" i="14"/>
  <c r="N83" i="14"/>
  <c r="N82" i="14"/>
  <c r="N81" i="14"/>
  <c r="N80" i="14"/>
  <c r="N79" i="14"/>
  <c r="N77" i="14"/>
  <c r="N76" i="14"/>
  <c r="N73" i="14"/>
  <c r="N72" i="14"/>
  <c r="N71" i="14"/>
  <c r="N70" i="14"/>
  <c r="N69" i="14"/>
  <c r="N68" i="14"/>
  <c r="N65" i="14"/>
  <c r="N64" i="14"/>
  <c r="N63" i="14"/>
  <c r="N61" i="14"/>
  <c r="N60" i="14"/>
  <c r="N59" i="14"/>
  <c r="N58" i="14"/>
  <c r="N57" i="14"/>
  <c r="N56" i="14"/>
  <c r="N55" i="14"/>
  <c r="N53" i="14"/>
  <c r="N52" i="14"/>
  <c r="N51" i="14"/>
  <c r="N49" i="14"/>
  <c r="N48" i="14"/>
  <c r="N47" i="14"/>
  <c r="N46" i="14"/>
  <c r="N45" i="14"/>
  <c r="N44" i="14"/>
  <c r="N42" i="14"/>
  <c r="N41" i="14"/>
  <c r="N40" i="14"/>
  <c r="N39" i="14"/>
  <c r="N38" i="14"/>
  <c r="N37" i="14"/>
  <c r="N35" i="14"/>
  <c r="N34" i="14"/>
  <c r="N33" i="14"/>
  <c r="N32" i="14"/>
  <c r="N31" i="14"/>
  <c r="N30" i="14"/>
  <c r="N29" i="14"/>
  <c r="N28" i="14"/>
  <c r="N26" i="14"/>
  <c r="N25" i="14"/>
  <c r="N24" i="14"/>
  <c r="N23" i="14"/>
  <c r="N22" i="14"/>
  <c r="N21" i="14"/>
  <c r="N18" i="14"/>
  <c r="N17" i="14"/>
  <c r="N16" i="14"/>
  <c r="N15" i="14"/>
  <c r="N14" i="14"/>
  <c r="N13" i="14"/>
  <c r="N12" i="14"/>
  <c r="N10" i="14"/>
  <c r="N9" i="14"/>
  <c r="N43" i="14"/>
  <c r="N50" i="14"/>
  <c r="N86" i="14"/>
  <c r="N94" i="14"/>
  <c r="N106" i="14"/>
  <c r="N110" i="14"/>
  <c r="N122" i="14"/>
  <c r="N134" i="14"/>
  <c r="N54" i="14" l="1"/>
  <c r="N118" i="14"/>
  <c r="N102" i="14"/>
  <c r="N78" i="14"/>
  <c r="N123" i="14"/>
  <c r="N91" i="14"/>
  <c r="N62" i="14"/>
  <c r="N74" i="14"/>
  <c r="N19" i="14"/>
  <c r="N66" i="14"/>
  <c r="N75" i="14"/>
  <c r="N20" i="14"/>
  <c r="N36" i="14"/>
  <c r="N99" i="14"/>
  <c r="N107" i="14"/>
  <c r="N67" i="14"/>
  <c r="N131" i="14"/>
  <c r="N11" i="14"/>
  <c r="N27" i="14"/>
  <c r="M90" i="14"/>
  <c r="M138" i="14"/>
  <c r="M136" i="14"/>
  <c r="M135" i="14"/>
  <c r="M134" i="14"/>
  <c r="M133" i="14"/>
  <c r="M132" i="14"/>
  <c r="M131" i="14"/>
  <c r="M130" i="14"/>
  <c r="M129" i="14"/>
  <c r="M128" i="14"/>
  <c r="M127" i="14"/>
  <c r="M126" i="14"/>
  <c r="M125" i="14"/>
  <c r="M124" i="14"/>
  <c r="M123" i="14"/>
  <c r="M122" i="14"/>
  <c r="M119" i="14"/>
  <c r="M118" i="14"/>
  <c r="M117" i="14"/>
  <c r="M115" i="14"/>
  <c r="M114" i="14"/>
  <c r="M113" i="14"/>
  <c r="M112" i="14"/>
  <c r="M111" i="14"/>
  <c r="M109" i="14"/>
  <c r="M108" i="14"/>
  <c r="M107" i="14"/>
  <c r="M106" i="14"/>
  <c r="M104" i="14"/>
  <c r="M103" i="14"/>
  <c r="M101" i="14"/>
  <c r="M99" i="14"/>
  <c r="M96" i="14"/>
  <c r="M95" i="14"/>
  <c r="M93" i="14"/>
  <c r="M92" i="14"/>
  <c r="M91" i="14"/>
  <c r="M87" i="14"/>
  <c r="M86" i="14"/>
  <c r="M85" i="14"/>
  <c r="M83" i="14"/>
  <c r="M80" i="14"/>
  <c r="M79" i="14"/>
  <c r="M77" i="14"/>
  <c r="M75" i="14"/>
  <c r="M71" i="14"/>
  <c r="M69" i="14"/>
  <c r="M67" i="14"/>
  <c r="M64" i="14"/>
  <c r="M63" i="14"/>
  <c r="M62" i="14"/>
  <c r="M59" i="14"/>
  <c r="M56" i="14"/>
  <c r="M52" i="14"/>
  <c r="M50" i="14"/>
  <c r="M48" i="14"/>
  <c r="M46" i="14"/>
  <c r="M45" i="14"/>
  <c r="M44" i="14"/>
  <c r="M42" i="14"/>
  <c r="M40" i="14"/>
  <c r="M39" i="14"/>
  <c r="M36" i="14"/>
  <c r="M35" i="14"/>
  <c r="M33" i="14"/>
  <c r="M32" i="14"/>
  <c r="M31" i="14"/>
  <c r="M30" i="14"/>
  <c r="M28" i="14"/>
  <c r="M27" i="14"/>
  <c r="M26" i="14"/>
  <c r="M25" i="14"/>
  <c r="M24" i="14"/>
  <c r="M22" i="14"/>
  <c r="M20" i="14"/>
  <c r="M19" i="14"/>
  <c r="M17" i="14"/>
  <c r="M15" i="14"/>
  <c r="M13" i="14"/>
  <c r="M12" i="14"/>
  <c r="M11" i="14"/>
  <c r="M9" i="14"/>
  <c r="M100" i="14" l="1"/>
  <c r="M38" i="14"/>
  <c r="M29" i="14"/>
  <c r="M137" i="14"/>
  <c r="M121" i="14"/>
  <c r="M116" i="14"/>
  <c r="M110" i="14"/>
  <c r="M105" i="14"/>
  <c r="M94" i="14"/>
  <c r="M89" i="14"/>
  <c r="M84" i="14"/>
  <c r="M78" i="14"/>
  <c r="M73" i="14"/>
  <c r="M68" i="14"/>
  <c r="M61" i="14"/>
  <c r="M54" i="14"/>
  <c r="M49" i="14"/>
  <c r="M43" i="14"/>
  <c r="M37" i="14"/>
  <c r="M16" i="14"/>
  <c r="M10" i="14"/>
  <c r="M14" i="14"/>
  <c r="M18" i="14"/>
  <c r="M120" i="14"/>
  <c r="M98" i="14"/>
  <c r="M88" i="14"/>
  <c r="M82" i="14"/>
  <c r="M72" i="14"/>
  <c r="M66" i="14"/>
  <c r="M53" i="14"/>
  <c r="M34" i="14"/>
  <c r="M102" i="14"/>
  <c r="M97" i="14"/>
  <c r="M81" i="14"/>
  <c r="M76" i="14"/>
  <c r="M70" i="14"/>
  <c r="M65" i="14"/>
  <c r="M58" i="14"/>
  <c r="M51" i="14"/>
  <c r="M47" i="14"/>
  <c r="M41" i="14"/>
  <c r="M21" i="14"/>
  <c r="M23" i="14"/>
  <c r="M74" i="14"/>
  <c r="M55" i="14"/>
  <c r="M60" i="14"/>
  <c r="M57" i="14"/>
  <c r="L138" i="14" l="1"/>
  <c r="L137" i="14"/>
  <c r="L136" i="14"/>
  <c r="L135" i="14"/>
  <c r="L134" i="14"/>
  <c r="L133" i="14"/>
  <c r="L132" i="14"/>
  <c r="L131" i="14"/>
  <c r="L130" i="14"/>
  <c r="L129" i="14"/>
  <c r="L128" i="14"/>
  <c r="L127" i="14"/>
  <c r="L126" i="14"/>
  <c r="L125" i="14"/>
  <c r="L124" i="14"/>
  <c r="L123" i="14"/>
  <c r="L122" i="14"/>
  <c r="L121" i="14"/>
  <c r="L120" i="14"/>
  <c r="L119" i="14"/>
  <c r="L118" i="14"/>
  <c r="L117" i="14"/>
  <c r="L116" i="14"/>
  <c r="L115" i="14"/>
  <c r="L114" i="14"/>
  <c r="L113" i="14"/>
  <c r="L112" i="14"/>
  <c r="L111" i="14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3" i="14"/>
  <c r="L42" i="14"/>
  <c r="L41" i="14"/>
  <c r="L40" i="14"/>
  <c r="L38" i="14"/>
  <c r="L37" i="14"/>
  <c r="L36" i="14"/>
  <c r="L35" i="14"/>
  <c r="L34" i="14"/>
  <c r="L33" i="14"/>
  <c r="L31" i="14"/>
  <c r="L30" i="14"/>
  <c r="L29" i="14"/>
  <c r="L28" i="14"/>
  <c r="L26" i="14"/>
  <c r="L25" i="14"/>
  <c r="L24" i="14"/>
  <c r="L23" i="14"/>
  <c r="L22" i="14"/>
  <c r="L21" i="14"/>
  <c r="L19" i="14"/>
  <c r="L18" i="14"/>
  <c r="L17" i="14"/>
  <c r="L16" i="14"/>
  <c r="L15" i="14"/>
  <c r="L14" i="14"/>
  <c r="L13" i="14"/>
  <c r="L12" i="14"/>
  <c r="L11" i="14"/>
  <c r="L10" i="14"/>
  <c r="L60" i="14" l="1"/>
  <c r="L44" i="14"/>
  <c r="L39" i="14"/>
  <c r="L32" i="14"/>
  <c r="L27" i="14"/>
  <c r="L20" i="14"/>
  <c r="L9" i="14"/>
  <c r="K60" i="14" l="1"/>
  <c r="K31" i="14"/>
  <c r="K20" i="14"/>
  <c r="K9" i="14"/>
  <c r="K59" i="14" l="1"/>
  <c r="E59" i="14" s="1"/>
  <c r="K103" i="14"/>
  <c r="K127" i="14"/>
  <c r="K137" i="14"/>
  <c r="K12" i="14"/>
  <c r="E12" i="14" s="1"/>
  <c r="K27" i="14"/>
  <c r="E27" i="14" s="1"/>
  <c r="K93" i="14"/>
  <c r="K44" i="14"/>
  <c r="E44" i="14" s="1"/>
  <c r="K53" i="14"/>
  <c r="E53" i="14" s="1"/>
  <c r="K76" i="14"/>
  <c r="E76" i="14" s="1"/>
  <c r="K87" i="14"/>
  <c r="K109" i="14"/>
  <c r="K120" i="14"/>
  <c r="E120" i="14" s="1"/>
  <c r="K37" i="14"/>
  <c r="E37" i="14" s="1"/>
  <c r="K69" i="14"/>
  <c r="K10" i="14"/>
  <c r="K28" i="14"/>
  <c r="E28" i="14" s="1"/>
  <c r="K35" i="14"/>
  <c r="K45" i="14"/>
  <c r="K51" i="14"/>
  <c r="K57" i="14"/>
  <c r="E57" i="14" s="1"/>
  <c r="K67" i="14"/>
  <c r="E67" i="14" s="1"/>
  <c r="K77" i="14"/>
  <c r="K91" i="14"/>
  <c r="E91" i="14" s="1"/>
  <c r="K101" i="14"/>
  <c r="E101" i="14" s="1"/>
  <c r="K110" i="14"/>
  <c r="K117" i="14"/>
  <c r="K128" i="14"/>
  <c r="E128" i="14" s="1"/>
  <c r="K39" i="14"/>
  <c r="E39" i="14" s="1"/>
  <c r="K11" i="14"/>
  <c r="E11" i="14" s="1"/>
  <c r="K14" i="14"/>
  <c r="K18" i="14"/>
  <c r="E18" i="14" s="1"/>
  <c r="K21" i="14"/>
  <c r="K26" i="14"/>
  <c r="E26" i="14" s="1"/>
  <c r="K29" i="14"/>
  <c r="K32" i="14"/>
  <c r="K38" i="14"/>
  <c r="E38" i="14" s="1"/>
  <c r="K43" i="14"/>
  <c r="K46" i="14"/>
  <c r="K48" i="14"/>
  <c r="E48" i="14" s="1"/>
  <c r="K54" i="14"/>
  <c r="E54" i="14" s="1"/>
  <c r="K58" i="14"/>
  <c r="K61" i="14"/>
  <c r="K64" i="14"/>
  <c r="K70" i="14"/>
  <c r="E70" i="14" s="1"/>
  <c r="K75" i="14"/>
  <c r="E75" i="14" s="1"/>
  <c r="K78" i="14"/>
  <c r="K82" i="14"/>
  <c r="E82" i="14" s="1"/>
  <c r="K88" i="14"/>
  <c r="E88" i="14" s="1"/>
  <c r="K92" i="14"/>
  <c r="E92" i="14" s="1"/>
  <c r="K95" i="14"/>
  <c r="K98" i="14"/>
  <c r="K104" i="14"/>
  <c r="E104" i="14" s="1"/>
  <c r="K108" i="14"/>
  <c r="E108" i="14" s="1"/>
  <c r="K111" i="14"/>
  <c r="K114" i="14"/>
  <c r="E114" i="14" s="1"/>
  <c r="K121" i="14"/>
  <c r="E121" i="14" s="1"/>
  <c r="K126" i="14"/>
  <c r="K129" i="14"/>
  <c r="K132" i="14"/>
  <c r="K138" i="14"/>
  <c r="E138" i="14" s="1"/>
  <c r="K81" i="14"/>
  <c r="E81" i="14" s="1"/>
  <c r="K13" i="14"/>
  <c r="K63" i="14"/>
  <c r="E63" i="14" s="1"/>
  <c r="K80" i="14"/>
  <c r="E80" i="14" s="1"/>
  <c r="K97" i="14"/>
  <c r="K107" i="14"/>
  <c r="K125" i="14"/>
  <c r="K131" i="14"/>
  <c r="E131" i="14" s="1"/>
  <c r="K15" i="14"/>
  <c r="E15" i="14" s="1"/>
  <c r="K23" i="14"/>
  <c r="K33" i="14"/>
  <c r="E33" i="14" s="1"/>
  <c r="K36" i="14"/>
  <c r="E36" i="14" s="1"/>
  <c r="K40" i="14"/>
  <c r="E40" i="14" s="1"/>
  <c r="K49" i="14"/>
  <c r="K52" i="14"/>
  <c r="E52" i="14" s="1"/>
  <c r="K55" i="14"/>
  <c r="E55" i="14" s="1"/>
  <c r="K65" i="14"/>
  <c r="E65" i="14" s="1"/>
  <c r="K68" i="14"/>
  <c r="K72" i="14"/>
  <c r="E72" i="14" s="1"/>
  <c r="K83" i="14"/>
  <c r="E83" i="14" s="1"/>
  <c r="K86" i="14"/>
  <c r="E86" i="14" s="1"/>
  <c r="K89" i="14"/>
  <c r="K99" i="14"/>
  <c r="E99" i="14" s="1"/>
  <c r="K102" i="14"/>
  <c r="E102" i="14" s="1"/>
  <c r="K105" i="14"/>
  <c r="E105" i="14" s="1"/>
  <c r="K115" i="14"/>
  <c r="K119" i="14"/>
  <c r="E119" i="14" s="1"/>
  <c r="K123" i="14"/>
  <c r="E123" i="14" s="1"/>
  <c r="K133" i="14"/>
  <c r="K136" i="14"/>
  <c r="K71" i="14"/>
  <c r="K118" i="14"/>
  <c r="K17" i="14"/>
  <c r="K25" i="14"/>
  <c r="E25" i="14" s="1"/>
  <c r="K42" i="14"/>
  <c r="E42" i="14" s="1"/>
  <c r="K74" i="14"/>
  <c r="E74" i="14" s="1"/>
  <c r="K85" i="14"/>
  <c r="E85" i="14" s="1"/>
  <c r="K94" i="14"/>
  <c r="K113" i="14"/>
  <c r="E113" i="14" s="1"/>
  <c r="K135" i="14"/>
  <c r="E135" i="14" s="1"/>
  <c r="K16" i="14"/>
  <c r="K19" i="14"/>
  <c r="K24" i="14"/>
  <c r="E24" i="14" s="1"/>
  <c r="K30" i="14"/>
  <c r="E30" i="14" s="1"/>
  <c r="K34" i="14"/>
  <c r="K41" i="14"/>
  <c r="K47" i="14"/>
  <c r="K50" i="14"/>
  <c r="E50" i="14" s="1"/>
  <c r="K56" i="14"/>
  <c r="K62" i="14"/>
  <c r="K66" i="14"/>
  <c r="E66" i="14" s="1"/>
  <c r="K73" i="14"/>
  <c r="E73" i="14" s="1"/>
  <c r="K79" i="14"/>
  <c r="K84" i="14"/>
  <c r="K90" i="14"/>
  <c r="K96" i="14"/>
  <c r="E96" i="14" s="1"/>
  <c r="K100" i="14"/>
  <c r="K106" i="14"/>
  <c r="E106" i="14" s="1"/>
  <c r="K112" i="14"/>
  <c r="E112" i="14" s="1"/>
  <c r="K116" i="14"/>
  <c r="E116" i="14" s="1"/>
  <c r="K124" i="14"/>
  <c r="E124" i="14" s="1"/>
  <c r="K130" i="14"/>
  <c r="K134" i="14"/>
  <c r="K22" i="14"/>
  <c r="E22" i="14" s="1"/>
  <c r="K122" i="14"/>
  <c r="E163" i="14"/>
  <c r="E153" i="14"/>
  <c r="E41" i="14"/>
  <c r="E156" i="14"/>
  <c r="E9" i="14"/>
  <c r="E20" i="14"/>
  <c r="E143" i="14"/>
  <c r="E146" i="14"/>
  <c r="E151" i="14"/>
  <c r="E111" i="14"/>
  <c r="E95" i="14"/>
  <c r="E150" i="14"/>
  <c r="E149" i="14"/>
  <c r="E164" i="14"/>
  <c r="E154" i="14"/>
  <c r="E142" i="14"/>
  <c r="E136" i="14"/>
  <c r="E141" i="14"/>
  <c r="E148" i="14"/>
  <c r="E97" i="14"/>
  <c r="E103" i="14"/>
  <c r="E14" i="14"/>
  <c r="E19" i="14"/>
  <c r="E110" i="14"/>
  <c r="E89" i="14"/>
  <c r="E16" i="14"/>
  <c r="E68" i="14"/>
  <c r="E109" i="14"/>
  <c r="E133" i="14"/>
  <c r="E46" i="14"/>
  <c r="E118" i="14"/>
  <c r="E56" i="14"/>
  <c r="E71" i="14"/>
  <c r="E84" i="14"/>
  <c r="E23" i="14"/>
  <c r="E117" i="14"/>
  <c r="E51" i="14"/>
  <c r="E78" i="14"/>
  <c r="E43" i="14"/>
  <c r="E45" i="14"/>
  <c r="E58" i="14"/>
  <c r="E77" i="14"/>
  <c r="E35" i="14"/>
  <c r="E94" i="14"/>
  <c r="E64" i="14"/>
  <c r="E126" i="14"/>
  <c r="E62" i="14"/>
  <c r="E17" i="14"/>
  <c r="E132" i="14"/>
  <c r="E61" i="14"/>
  <c r="E137" i="14"/>
  <c r="E69" i="14"/>
  <c r="E129" i="14"/>
  <c r="E93" i="14"/>
  <c r="E165" i="14"/>
  <c r="E155" i="14"/>
  <c r="E147" i="14"/>
  <c r="E157" i="14"/>
  <c r="E60" i="14"/>
  <c r="E152" i="14"/>
  <c r="E159" i="14"/>
  <c r="E161" i="14"/>
  <c r="E145" i="14"/>
  <c r="E140" i="14"/>
  <c r="E115" i="14"/>
  <c r="E130" i="14"/>
  <c r="E160" i="14"/>
  <c r="E31" i="14"/>
  <c r="E162" i="14"/>
  <c r="E13" i="14"/>
  <c r="E144" i="14"/>
  <c r="E158" i="14"/>
  <c r="E139" i="14"/>
  <c r="E21" i="14"/>
  <c r="E79" i="14"/>
  <c r="E125" i="14"/>
  <c r="E34" i="14"/>
  <c r="E127" i="14"/>
  <c r="E100" i="14"/>
  <c r="E47" i="14"/>
  <c r="E29" i="14"/>
  <c r="E98" i="14"/>
  <c r="E10" i="14"/>
  <c r="E122" i="14"/>
  <c r="E134" i="14"/>
  <c r="E87" i="14"/>
  <c r="E32" i="14"/>
  <c r="E49" i="14"/>
  <c r="E90" i="14"/>
  <c r="E107" i="14"/>
  <c r="E307" i="14" l="1"/>
</calcChain>
</file>

<file path=xl/sharedStrings.xml><?xml version="1.0" encoding="utf-8"?>
<sst xmlns="http://schemas.openxmlformats.org/spreadsheetml/2006/main" count="294" uniqueCount="149">
  <si>
    <t>Актуальность:</t>
  </si>
  <si>
    <t>Цена 1 квТ</t>
  </si>
  <si>
    <t>№уч</t>
  </si>
  <si>
    <t>ФИО</t>
  </si>
  <si>
    <t>Сумма к оплате</t>
  </si>
  <si>
    <t>Оплачено</t>
  </si>
  <si>
    <t xml:space="preserve">Начисления </t>
  </si>
  <si>
    <t>+</t>
  </si>
  <si>
    <t>-</t>
  </si>
  <si>
    <t>переплата</t>
  </si>
  <si>
    <t>долг</t>
  </si>
  <si>
    <t>Цена 1 кВТ</t>
  </si>
  <si>
    <t>Документ-основание</t>
  </si>
  <si>
    <t>Дата</t>
  </si>
  <si>
    <t>№ уч</t>
  </si>
  <si>
    <t xml:space="preserve"> Потребление электроэнергии</t>
  </si>
  <si>
    <t>Итого долг/переплата</t>
  </si>
  <si>
    <t>Начало показаний</t>
  </si>
  <si>
    <t>Конец месяца</t>
  </si>
  <si>
    <t>Разница</t>
  </si>
  <si>
    <t>итого за мес.</t>
  </si>
  <si>
    <t>ТП</t>
  </si>
  <si>
    <t>прямой</t>
  </si>
  <si>
    <t xml:space="preserve"> </t>
  </si>
  <si>
    <t>Игнатьево по электричеству 2025</t>
  </si>
  <si>
    <t>Долг на 31.12.2024</t>
  </si>
  <si>
    <t>Показание приборов учета электроэнергии на 01.2025.  "ИГ"</t>
  </si>
  <si>
    <t>Месяц :январь 2025</t>
  </si>
  <si>
    <t>Показание приборов учета электроэнергии на 02.2025. "ИГ"</t>
  </si>
  <si>
    <t>Месяц :февраль 2025</t>
  </si>
  <si>
    <t>Месяц :декабрь 2025</t>
  </si>
  <si>
    <t>Показание приборов учета электроэнергии на 12.2025"ИГ"</t>
  </si>
  <si>
    <t>Показание приборов учета электроэнергии на 11.2025. "ИГ"</t>
  </si>
  <si>
    <t>Месяц :ноябрь 2025</t>
  </si>
  <si>
    <t>Показание приборов учета электроэнергии на 10.2025  "ИГ"</t>
  </si>
  <si>
    <t>Месяц :октябрь 2025</t>
  </si>
  <si>
    <t>Месяц :сентябрь 2025</t>
  </si>
  <si>
    <t>Показание приборов учета электроэнергии на 9.2025. "ИГ"</t>
  </si>
  <si>
    <t>Месяц :август 2025</t>
  </si>
  <si>
    <t>Показание приборов учета электроэнергии на 08.2025. "ИГ"</t>
  </si>
  <si>
    <t>Месяц :июль 2025</t>
  </si>
  <si>
    <t>Показание приборов учета электроэнергии на 07.2025.  "ИГ"</t>
  </si>
  <si>
    <t>Месяц :июнь 2025</t>
  </si>
  <si>
    <t>Показание приборов учета электроэнергии на 06.2025.  "ИГ"</t>
  </si>
  <si>
    <t>Показание приборов учета электроэнергии на 05.2025.  "ИГ"</t>
  </si>
  <si>
    <t>Месяц :май 2025</t>
  </si>
  <si>
    <t>Месяц :апрель 2025</t>
  </si>
  <si>
    <t>Показание приборов учета электроэнергии на 04.2025 "ИГ"</t>
  </si>
  <si>
    <t>Месяц :март 2025</t>
  </si>
  <si>
    <t>Показание приборов учета электроэнергии на 03.2025. "ИГ"</t>
  </si>
  <si>
    <t>22-28.04.2025</t>
  </si>
  <si>
    <t>758447,8691,258563</t>
  </si>
  <si>
    <t>07-30.04.2025</t>
  </si>
  <si>
    <t>228212,942427,968318</t>
  </si>
  <si>
    <t>04-30.06.2025</t>
  </si>
  <si>
    <t>02-30.06.2025</t>
  </si>
  <si>
    <t>07-16.07.2025</t>
  </si>
  <si>
    <t>№ 106816</t>
  </si>
  <si>
    <t>№ 385457</t>
  </si>
  <si>
    <t>756226</t>
  </si>
  <si>
    <t>151, 153</t>
  </si>
  <si>
    <t>961283</t>
  </si>
  <si>
    <t>646085</t>
  </si>
  <si>
    <t>342113</t>
  </si>
  <si>
    <t>326070</t>
  </si>
  <si>
    <t>231665, 225853</t>
  </si>
  <si>
    <t>828347</t>
  </si>
  <si>
    <t>574057</t>
  </si>
  <si>
    <t>381458</t>
  </si>
  <si>
    <t xml:space="preserve"> 511402</t>
  </si>
  <si>
    <t>65330</t>
  </si>
  <si>
    <t>1144</t>
  </si>
  <si>
    <t>1136</t>
  </si>
  <si>
    <t xml:space="preserve"> 36241</t>
  </si>
  <si>
    <t>240154</t>
  </si>
  <si>
    <t>375686</t>
  </si>
  <si>
    <t>150966</t>
  </si>
  <si>
    <t>82890</t>
  </si>
  <si>
    <t>293396</t>
  </si>
  <si>
    <t>449861</t>
  </si>
  <si>
    <t>372450</t>
  </si>
  <si>
    <t>978028</t>
  </si>
  <si>
    <t>769850, 116035</t>
  </si>
  <si>
    <t>14.08.2025, 21.08.2025</t>
  </si>
  <si>
    <t>52791</t>
  </si>
  <si>
    <t>200828</t>
  </si>
  <si>
    <t>381918</t>
  </si>
  <si>
    <t>789355</t>
  </si>
  <si>
    <t>Итого долг/ переплата</t>
  </si>
  <si>
    <t>301402, 301157, 308890</t>
  </si>
  <si>
    <t>822414</t>
  </si>
  <si>
    <t>939961</t>
  </si>
  <si>
    <t>361292</t>
  </si>
  <si>
    <t>584013</t>
  </si>
  <si>
    <t>258384</t>
  </si>
  <si>
    <t>464824</t>
  </si>
  <si>
    <t>680520</t>
  </si>
  <si>
    <t>755710</t>
  </si>
  <si>
    <t>478032</t>
  </si>
  <si>
    <t>901509</t>
  </si>
  <si>
    <t>779139</t>
  </si>
  <si>
    <t>129</t>
  </si>
  <si>
    <t>57293</t>
  </si>
  <si>
    <t>128</t>
  </si>
  <si>
    <t>218462</t>
  </si>
  <si>
    <t>951425</t>
  </si>
  <si>
    <t>262498, 386996</t>
  </si>
  <si>
    <t>01.09.2025, 22.09.25</t>
  </si>
  <si>
    <t>813038</t>
  </si>
  <si>
    <t>704920</t>
  </si>
  <si>
    <t>810421</t>
  </si>
  <si>
    <t>228419</t>
  </si>
  <si>
    <t>660646</t>
  </si>
  <si>
    <t>464528</t>
  </si>
  <si>
    <t>624225</t>
  </si>
  <si>
    <t>583277</t>
  </si>
  <si>
    <t>292864</t>
  </si>
  <si>
    <t>465151</t>
  </si>
  <si>
    <t>417779</t>
  </si>
  <si>
    <t>245730</t>
  </si>
  <si>
    <t>726983</t>
  </si>
  <si>
    <t>109831</t>
  </si>
  <si>
    <t>835166</t>
  </si>
  <si>
    <t>77720</t>
  </si>
  <si>
    <t>985929</t>
  </si>
  <si>
    <t>760466</t>
  </si>
  <si>
    <t>226698</t>
  </si>
  <si>
    <t>934470</t>
  </si>
  <si>
    <t>361008</t>
  </si>
  <si>
    <t>990746</t>
  </si>
  <si>
    <t>365988</t>
  </si>
  <si>
    <t>567415</t>
  </si>
  <si>
    <t>129429</t>
  </si>
  <si>
    <t>522314</t>
  </si>
  <si>
    <t>545062</t>
  </si>
  <si>
    <t>377208</t>
  </si>
  <si>
    <t>370053</t>
  </si>
  <si>
    <t>273727</t>
  </si>
  <si>
    <t>232753</t>
  </si>
  <si>
    <t>3699, 118103</t>
  </si>
  <si>
    <t>06.10.2025, 22.10.25</t>
  </si>
  <si>
    <t>705625</t>
  </si>
  <si>
    <t>775253</t>
  </si>
  <si>
    <t>246</t>
  </si>
  <si>
    <t>609320</t>
  </si>
  <si>
    <t>149368</t>
  </si>
  <si>
    <t>618158</t>
  </si>
  <si>
    <t>405047, 841204</t>
  </si>
  <si>
    <t>09.10.2025, 30.10.25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</si>
</sst>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р_._-;\-* #,##0.00\ _р_._-;_-* &quot;-&quot;??\ _р_._-;_-@_-"/>
    <numFmt numFmtId="165" formatCode="d/m/yy;@"/>
    <numFmt numFmtId="166" formatCode="#,##0_ ;\-#,##0\ "/>
    <numFmt numFmtId="167" formatCode="dd/mm/yy;@"/>
    <numFmt numFmtId="168" formatCode="#,##0\ _₽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0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8" borderId="0" applyNumberFormat="0" applyBorder="0" applyAlignment="0" applyProtection="0"/>
  </cellStyleXfs>
  <cellXfs count="93">
    <xf numFmtId="0" fontId="0" fillId="0" borderId="0" xfId="0"/>
    <xf numFmtId="0" fontId="3" fillId="0" borderId="0" xfId="0" applyFont="1"/>
    <xf numFmtId="14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7" fontId="6" fillId="0" borderId="0" xfId="2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7" fontId="2" fillId="0" borderId="3" xfId="2" applyNumberFormat="1" applyBorder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2" fontId="8" fillId="2" borderId="1" xfId="1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2" fontId="8" fillId="7" borderId="1" xfId="1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4" borderId="4" xfId="0" applyFont="1" applyFill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66" fontId="4" fillId="0" borderId="1" xfId="4" applyNumberFormat="1" applyFont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2" fontId="10" fillId="6" borderId="2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 wrapText="1"/>
    </xf>
    <xf numFmtId="164" fontId="4" fillId="2" borderId="1" xfId="4" applyFont="1" applyFill="1" applyBorder="1" applyAlignment="1">
      <alignment horizontal="center" vertical="center" wrapText="1"/>
    </xf>
    <xf numFmtId="164" fontId="4" fillId="0" borderId="1" xfId="4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5" fillId="2" borderId="1" xfId="130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8" fillId="9" borderId="1" xfId="1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</cellXfs>
  <cellStyles count="1302">
    <cellStyle name="Гиперссылка" xfId="2" builtinId="8"/>
    <cellStyle name="Гиперссылка 2" xfId="8" xr:uid="{00000000-0005-0000-0000-000001000000}"/>
    <cellStyle name="Гиперссылка 3" xfId="27" xr:uid="{00000000-0005-0000-0000-000002000000}"/>
    <cellStyle name="Обычный" xfId="0" builtinId="0"/>
    <cellStyle name="Обычный 2" xfId="3" xr:uid="{00000000-0005-0000-0000-000004000000}"/>
    <cellStyle name="Обычный 2 10" xfId="22" xr:uid="{00000000-0005-0000-0000-000005000000}"/>
    <cellStyle name="Обычный 2 10 10" xfId="417" xr:uid="{00000000-0005-0000-0000-000006000000}"/>
    <cellStyle name="Обычный 2 10 10 2" xfId="926" xr:uid="{00000000-0005-0000-0000-000007000000}"/>
    <cellStyle name="Обычный 2 10 11" xfId="479" xr:uid="{00000000-0005-0000-0000-000008000000}"/>
    <cellStyle name="Обычный 2 10 12" xfId="870" xr:uid="{00000000-0005-0000-0000-000009000000}"/>
    <cellStyle name="Обычный 2 10 2" xfId="66" xr:uid="{00000000-0005-0000-0000-00000A000000}"/>
    <cellStyle name="Обычный 2 10 2 10" xfId="908" xr:uid="{00000000-0005-0000-0000-00000B000000}"/>
    <cellStyle name="Обычный 2 10 2 2" xfId="104" xr:uid="{00000000-0005-0000-0000-00000C000000}"/>
    <cellStyle name="Обычный 2 10 2 2 2" xfId="554" xr:uid="{00000000-0005-0000-0000-00000D000000}"/>
    <cellStyle name="Обычный 2 10 2 2 3" xfId="1004" xr:uid="{00000000-0005-0000-0000-00000E000000}"/>
    <cellStyle name="Обычный 2 10 2 3" xfId="163" xr:uid="{00000000-0005-0000-0000-00000F000000}"/>
    <cellStyle name="Обычный 2 10 2 3 2" xfId="613" xr:uid="{00000000-0005-0000-0000-000010000000}"/>
    <cellStyle name="Обычный 2 10 2 3 3" xfId="1063" xr:uid="{00000000-0005-0000-0000-000011000000}"/>
    <cellStyle name="Обычный 2 10 2 4" xfId="222" xr:uid="{00000000-0005-0000-0000-000012000000}"/>
    <cellStyle name="Обычный 2 10 2 4 2" xfId="672" xr:uid="{00000000-0005-0000-0000-000013000000}"/>
    <cellStyle name="Обычный 2 10 2 4 3" xfId="1122" xr:uid="{00000000-0005-0000-0000-000014000000}"/>
    <cellStyle name="Обычный 2 10 2 5" xfId="281" xr:uid="{00000000-0005-0000-0000-000015000000}"/>
    <cellStyle name="Обычный 2 10 2 5 2" xfId="731" xr:uid="{00000000-0005-0000-0000-000016000000}"/>
    <cellStyle name="Обычный 2 10 2 5 3" xfId="1181" xr:uid="{00000000-0005-0000-0000-000017000000}"/>
    <cellStyle name="Обычный 2 10 2 6" xfId="340" xr:uid="{00000000-0005-0000-0000-000018000000}"/>
    <cellStyle name="Обычный 2 10 2 6 2" xfId="790" xr:uid="{00000000-0005-0000-0000-000019000000}"/>
    <cellStyle name="Обычный 2 10 2 6 3" xfId="1240" xr:uid="{00000000-0005-0000-0000-00001A000000}"/>
    <cellStyle name="Обычный 2 10 2 7" xfId="399" xr:uid="{00000000-0005-0000-0000-00001B000000}"/>
    <cellStyle name="Обычный 2 10 2 7 2" xfId="849" xr:uid="{00000000-0005-0000-0000-00001C000000}"/>
    <cellStyle name="Обычный 2 10 2 7 3" xfId="1299" xr:uid="{00000000-0005-0000-0000-00001D000000}"/>
    <cellStyle name="Обычный 2 10 2 8" xfId="436" xr:uid="{00000000-0005-0000-0000-00001E000000}"/>
    <cellStyle name="Обычный 2 10 2 8 2" xfId="945" xr:uid="{00000000-0005-0000-0000-00001F000000}"/>
    <cellStyle name="Обычный 2 10 2 9" xfId="517" xr:uid="{00000000-0005-0000-0000-000020000000}"/>
    <cellStyle name="Обычный 2 10 3" xfId="46" xr:uid="{00000000-0005-0000-0000-000021000000}"/>
    <cellStyle name="Обычный 2 10 3 2" xfId="144" xr:uid="{00000000-0005-0000-0000-000022000000}"/>
    <cellStyle name="Обычный 2 10 3 2 2" xfId="594" xr:uid="{00000000-0005-0000-0000-000023000000}"/>
    <cellStyle name="Обычный 2 10 3 2 3" xfId="1044" xr:uid="{00000000-0005-0000-0000-000024000000}"/>
    <cellStyle name="Обычный 2 10 3 3" xfId="203" xr:uid="{00000000-0005-0000-0000-000025000000}"/>
    <cellStyle name="Обычный 2 10 3 3 2" xfId="653" xr:uid="{00000000-0005-0000-0000-000026000000}"/>
    <cellStyle name="Обычный 2 10 3 3 3" xfId="1103" xr:uid="{00000000-0005-0000-0000-000027000000}"/>
    <cellStyle name="Обычный 2 10 3 4" xfId="262" xr:uid="{00000000-0005-0000-0000-000028000000}"/>
    <cellStyle name="Обычный 2 10 3 4 2" xfId="712" xr:uid="{00000000-0005-0000-0000-000029000000}"/>
    <cellStyle name="Обычный 2 10 3 4 3" xfId="1162" xr:uid="{00000000-0005-0000-0000-00002A000000}"/>
    <cellStyle name="Обычный 2 10 3 5" xfId="321" xr:uid="{00000000-0005-0000-0000-00002B000000}"/>
    <cellStyle name="Обычный 2 10 3 5 2" xfId="771" xr:uid="{00000000-0005-0000-0000-00002C000000}"/>
    <cellStyle name="Обычный 2 10 3 5 3" xfId="1221" xr:uid="{00000000-0005-0000-0000-00002D000000}"/>
    <cellStyle name="Обычный 2 10 3 6" xfId="380" xr:uid="{00000000-0005-0000-0000-00002E000000}"/>
    <cellStyle name="Обычный 2 10 3 6 2" xfId="830" xr:uid="{00000000-0005-0000-0000-00002F000000}"/>
    <cellStyle name="Обычный 2 10 3 6 3" xfId="1280" xr:uid="{00000000-0005-0000-0000-000030000000}"/>
    <cellStyle name="Обычный 2 10 3 7" xfId="456" xr:uid="{00000000-0005-0000-0000-000031000000}"/>
    <cellStyle name="Обычный 2 10 3 7 2" xfId="985" xr:uid="{00000000-0005-0000-0000-000032000000}"/>
    <cellStyle name="Обычный 2 10 3 8" xfId="498" xr:uid="{00000000-0005-0000-0000-000033000000}"/>
    <cellStyle name="Обычный 2 10 3 9" xfId="889" xr:uid="{00000000-0005-0000-0000-000034000000}"/>
    <cellStyle name="Обычный 2 10 4" xfId="87" xr:uid="{00000000-0005-0000-0000-000035000000}"/>
    <cellStyle name="Обычный 2 10 4 2" xfId="537" xr:uid="{00000000-0005-0000-0000-000036000000}"/>
    <cellStyle name="Обычный 2 10 4 3" xfId="966" xr:uid="{00000000-0005-0000-0000-000037000000}"/>
    <cellStyle name="Обычный 2 10 5" xfId="125" xr:uid="{00000000-0005-0000-0000-000038000000}"/>
    <cellStyle name="Обычный 2 10 5 2" xfId="575" xr:uid="{00000000-0005-0000-0000-000039000000}"/>
    <cellStyle name="Обычный 2 10 5 3" xfId="1025" xr:uid="{00000000-0005-0000-0000-00003A000000}"/>
    <cellStyle name="Обычный 2 10 6" xfId="184" xr:uid="{00000000-0005-0000-0000-00003B000000}"/>
    <cellStyle name="Обычный 2 10 6 2" xfId="634" xr:uid="{00000000-0005-0000-0000-00003C000000}"/>
    <cellStyle name="Обычный 2 10 6 3" xfId="1084" xr:uid="{00000000-0005-0000-0000-00003D000000}"/>
    <cellStyle name="Обычный 2 10 7" xfId="243" xr:uid="{00000000-0005-0000-0000-00003E000000}"/>
    <cellStyle name="Обычный 2 10 7 2" xfId="693" xr:uid="{00000000-0005-0000-0000-00003F000000}"/>
    <cellStyle name="Обычный 2 10 7 3" xfId="1143" xr:uid="{00000000-0005-0000-0000-000040000000}"/>
    <cellStyle name="Обычный 2 10 8" xfId="302" xr:uid="{00000000-0005-0000-0000-000041000000}"/>
    <cellStyle name="Обычный 2 10 8 2" xfId="752" xr:uid="{00000000-0005-0000-0000-000042000000}"/>
    <cellStyle name="Обычный 2 10 8 3" xfId="1202" xr:uid="{00000000-0005-0000-0000-000043000000}"/>
    <cellStyle name="Обычный 2 10 9" xfId="361" xr:uid="{00000000-0005-0000-0000-000044000000}"/>
    <cellStyle name="Обычный 2 10 9 2" xfId="811" xr:uid="{00000000-0005-0000-0000-000045000000}"/>
    <cellStyle name="Обычный 2 10 9 3" xfId="1261" xr:uid="{00000000-0005-0000-0000-000046000000}"/>
    <cellStyle name="Обычный 2 11" xfId="28" xr:uid="{00000000-0005-0000-0000-000047000000}"/>
    <cellStyle name="Обычный 2 11 2" xfId="50" xr:uid="{00000000-0005-0000-0000-000048000000}"/>
    <cellStyle name="Обычный 2 11 2 2" xfId="147" xr:uid="{00000000-0005-0000-0000-000049000000}"/>
    <cellStyle name="Обычный 2 11 2 2 2" xfId="597" xr:uid="{00000000-0005-0000-0000-00004A000000}"/>
    <cellStyle name="Обычный 2 11 2 2 3" xfId="1047" xr:uid="{00000000-0005-0000-0000-00004B000000}"/>
    <cellStyle name="Обычный 2 11 2 3" xfId="206" xr:uid="{00000000-0005-0000-0000-00004C000000}"/>
    <cellStyle name="Обычный 2 11 2 3 2" xfId="656" xr:uid="{00000000-0005-0000-0000-00004D000000}"/>
    <cellStyle name="Обычный 2 11 2 3 3" xfId="1106" xr:uid="{00000000-0005-0000-0000-00004E000000}"/>
    <cellStyle name="Обычный 2 11 2 4" xfId="265" xr:uid="{00000000-0005-0000-0000-00004F000000}"/>
    <cellStyle name="Обычный 2 11 2 4 2" xfId="715" xr:uid="{00000000-0005-0000-0000-000050000000}"/>
    <cellStyle name="Обычный 2 11 2 4 3" xfId="1165" xr:uid="{00000000-0005-0000-0000-000051000000}"/>
    <cellStyle name="Обычный 2 11 2 5" xfId="324" xr:uid="{00000000-0005-0000-0000-000052000000}"/>
    <cellStyle name="Обычный 2 11 2 5 2" xfId="774" xr:uid="{00000000-0005-0000-0000-000053000000}"/>
    <cellStyle name="Обычный 2 11 2 5 3" xfId="1224" xr:uid="{00000000-0005-0000-0000-000054000000}"/>
    <cellStyle name="Обычный 2 11 2 6" xfId="383" xr:uid="{00000000-0005-0000-0000-000055000000}"/>
    <cellStyle name="Обычный 2 11 2 6 2" xfId="833" xr:uid="{00000000-0005-0000-0000-000056000000}"/>
    <cellStyle name="Обычный 2 11 2 6 3" xfId="1283" xr:uid="{00000000-0005-0000-0000-000057000000}"/>
    <cellStyle name="Обычный 2 11 2 7" xfId="458" xr:uid="{00000000-0005-0000-0000-000058000000}"/>
    <cellStyle name="Обычный 2 11 2 7 2" xfId="988" xr:uid="{00000000-0005-0000-0000-000059000000}"/>
    <cellStyle name="Обычный 2 11 2 8" xfId="501" xr:uid="{00000000-0005-0000-0000-00005A000000}"/>
    <cellStyle name="Обычный 2 11 2 9" xfId="892" xr:uid="{00000000-0005-0000-0000-00005B000000}"/>
    <cellStyle name="Обычный 2 11 3" xfId="71" xr:uid="{00000000-0005-0000-0000-00005C000000}"/>
    <cellStyle name="Обычный 2 11 4" xfId="420" xr:uid="{00000000-0005-0000-0000-00005D000000}"/>
    <cellStyle name="Обычный 2 11 4 2" xfId="929" xr:uid="{00000000-0005-0000-0000-00005E000000}"/>
    <cellStyle name="Обычный 2 12" xfId="30" xr:uid="{00000000-0005-0000-0000-00005F000000}"/>
    <cellStyle name="Обычный 2 12 2" xfId="128" xr:uid="{00000000-0005-0000-0000-000060000000}"/>
    <cellStyle name="Обычный 2 12 2 2" xfId="578" xr:uid="{00000000-0005-0000-0000-000061000000}"/>
    <cellStyle name="Обычный 2 12 2 3" xfId="1028" xr:uid="{00000000-0005-0000-0000-000062000000}"/>
    <cellStyle name="Обычный 2 12 3" xfId="187" xr:uid="{00000000-0005-0000-0000-000063000000}"/>
    <cellStyle name="Обычный 2 12 3 2" xfId="637" xr:uid="{00000000-0005-0000-0000-000064000000}"/>
    <cellStyle name="Обычный 2 12 3 3" xfId="1087" xr:uid="{00000000-0005-0000-0000-000065000000}"/>
    <cellStyle name="Обычный 2 12 4" xfId="246" xr:uid="{00000000-0005-0000-0000-000066000000}"/>
    <cellStyle name="Обычный 2 12 4 2" xfId="696" xr:uid="{00000000-0005-0000-0000-000067000000}"/>
    <cellStyle name="Обычный 2 12 4 3" xfId="1146" xr:uid="{00000000-0005-0000-0000-000068000000}"/>
    <cellStyle name="Обычный 2 12 5" xfId="305" xr:uid="{00000000-0005-0000-0000-000069000000}"/>
    <cellStyle name="Обычный 2 12 5 2" xfId="755" xr:uid="{00000000-0005-0000-0000-00006A000000}"/>
    <cellStyle name="Обычный 2 12 5 3" xfId="1205" xr:uid="{00000000-0005-0000-0000-00006B000000}"/>
    <cellStyle name="Обычный 2 12 6" xfId="364" xr:uid="{00000000-0005-0000-0000-00006C000000}"/>
    <cellStyle name="Обычный 2 12 6 2" xfId="814" xr:uid="{00000000-0005-0000-0000-00006D000000}"/>
    <cellStyle name="Обычный 2 12 6 3" xfId="1264" xr:uid="{00000000-0005-0000-0000-00006E000000}"/>
    <cellStyle name="Обычный 2 12 7" xfId="440" xr:uid="{00000000-0005-0000-0000-00006F000000}"/>
    <cellStyle name="Обычный 2 12 7 2" xfId="969" xr:uid="{00000000-0005-0000-0000-000070000000}"/>
    <cellStyle name="Обычный 2 12 8" xfId="482" xr:uid="{00000000-0005-0000-0000-000071000000}"/>
    <cellStyle name="Обычный 2 12 9" xfId="873" xr:uid="{00000000-0005-0000-0000-000072000000}"/>
    <cellStyle name="Обычный 2 13" xfId="68" xr:uid="{00000000-0005-0000-0000-000073000000}"/>
    <cellStyle name="Обычный 2 13 2" xfId="519" xr:uid="{00000000-0005-0000-0000-000074000000}"/>
    <cellStyle name="Обычный 2 13 3" xfId="947" xr:uid="{00000000-0005-0000-0000-000075000000}"/>
    <cellStyle name="Обычный 2 14" xfId="106" xr:uid="{00000000-0005-0000-0000-000076000000}"/>
    <cellStyle name="Обычный 2 14 2" xfId="556" xr:uid="{00000000-0005-0000-0000-000077000000}"/>
    <cellStyle name="Обычный 2 14 3" xfId="1006" xr:uid="{00000000-0005-0000-0000-000078000000}"/>
    <cellStyle name="Обычный 2 15" xfId="165" xr:uid="{00000000-0005-0000-0000-000079000000}"/>
    <cellStyle name="Обычный 2 15 2" xfId="615" xr:uid="{00000000-0005-0000-0000-00007A000000}"/>
    <cellStyle name="Обычный 2 15 3" xfId="1065" xr:uid="{00000000-0005-0000-0000-00007B000000}"/>
    <cellStyle name="Обычный 2 16" xfId="224" xr:uid="{00000000-0005-0000-0000-00007C000000}"/>
    <cellStyle name="Обычный 2 16 2" xfId="674" xr:uid="{00000000-0005-0000-0000-00007D000000}"/>
    <cellStyle name="Обычный 2 16 3" xfId="1124" xr:uid="{00000000-0005-0000-0000-00007E000000}"/>
    <cellStyle name="Обычный 2 17" xfId="283" xr:uid="{00000000-0005-0000-0000-00007F000000}"/>
    <cellStyle name="Обычный 2 17 2" xfId="733" xr:uid="{00000000-0005-0000-0000-000080000000}"/>
    <cellStyle name="Обычный 2 17 3" xfId="1183" xr:uid="{00000000-0005-0000-0000-000081000000}"/>
    <cellStyle name="Обычный 2 18" xfId="342" xr:uid="{00000000-0005-0000-0000-000082000000}"/>
    <cellStyle name="Обычный 2 18 2" xfId="792" xr:uid="{00000000-0005-0000-0000-000083000000}"/>
    <cellStyle name="Обычный 2 18 3" xfId="1242" xr:uid="{00000000-0005-0000-0000-000084000000}"/>
    <cellStyle name="Обычный 2 19" xfId="401" xr:uid="{00000000-0005-0000-0000-000085000000}"/>
    <cellStyle name="Обычный 2 19 2" xfId="910" xr:uid="{00000000-0005-0000-0000-000086000000}"/>
    <cellStyle name="Обычный 2 2" xfId="7" xr:uid="{00000000-0005-0000-0000-000087000000}"/>
    <cellStyle name="Обычный 2 20" xfId="460" xr:uid="{00000000-0005-0000-0000-000088000000}"/>
    <cellStyle name="Обычный 2 21" xfId="851" xr:uid="{00000000-0005-0000-0000-000089000000}"/>
    <cellStyle name="Обычный 2 3" xfId="5" xr:uid="{00000000-0005-0000-0000-00008A000000}"/>
    <cellStyle name="Обычный 2 3 10" xfId="403" xr:uid="{00000000-0005-0000-0000-00008B000000}"/>
    <cellStyle name="Обычный 2 3 10 2" xfId="912" xr:uid="{00000000-0005-0000-0000-00008C000000}"/>
    <cellStyle name="Обычный 2 3 11" xfId="464" xr:uid="{00000000-0005-0000-0000-00008D000000}"/>
    <cellStyle name="Обычный 2 3 12" xfId="855" xr:uid="{00000000-0005-0000-0000-00008E000000}"/>
    <cellStyle name="Обычный 2 3 2" xfId="52" xr:uid="{00000000-0005-0000-0000-00008F000000}"/>
    <cellStyle name="Обычный 2 3 2 10" xfId="894" xr:uid="{00000000-0005-0000-0000-000090000000}"/>
    <cellStyle name="Обычный 2 3 2 2" xfId="90" xr:uid="{00000000-0005-0000-0000-000091000000}"/>
    <cellStyle name="Обычный 2 3 2 2 2" xfId="540" xr:uid="{00000000-0005-0000-0000-000092000000}"/>
    <cellStyle name="Обычный 2 3 2 2 3" xfId="990" xr:uid="{00000000-0005-0000-0000-000093000000}"/>
    <cellStyle name="Обычный 2 3 2 3" xfId="149" xr:uid="{00000000-0005-0000-0000-000094000000}"/>
    <cellStyle name="Обычный 2 3 2 3 2" xfId="599" xr:uid="{00000000-0005-0000-0000-000095000000}"/>
    <cellStyle name="Обычный 2 3 2 3 3" xfId="1049" xr:uid="{00000000-0005-0000-0000-000096000000}"/>
    <cellStyle name="Обычный 2 3 2 4" xfId="208" xr:uid="{00000000-0005-0000-0000-000097000000}"/>
    <cellStyle name="Обычный 2 3 2 4 2" xfId="658" xr:uid="{00000000-0005-0000-0000-000098000000}"/>
    <cellStyle name="Обычный 2 3 2 4 3" xfId="1108" xr:uid="{00000000-0005-0000-0000-000099000000}"/>
    <cellStyle name="Обычный 2 3 2 5" xfId="267" xr:uid="{00000000-0005-0000-0000-00009A000000}"/>
    <cellStyle name="Обычный 2 3 2 5 2" xfId="717" xr:uid="{00000000-0005-0000-0000-00009B000000}"/>
    <cellStyle name="Обычный 2 3 2 5 3" xfId="1167" xr:uid="{00000000-0005-0000-0000-00009C000000}"/>
    <cellStyle name="Обычный 2 3 2 6" xfId="326" xr:uid="{00000000-0005-0000-0000-00009D000000}"/>
    <cellStyle name="Обычный 2 3 2 6 2" xfId="776" xr:uid="{00000000-0005-0000-0000-00009E000000}"/>
    <cellStyle name="Обычный 2 3 2 6 3" xfId="1226" xr:uid="{00000000-0005-0000-0000-00009F000000}"/>
    <cellStyle name="Обычный 2 3 2 7" xfId="385" xr:uid="{00000000-0005-0000-0000-0000A0000000}"/>
    <cellStyle name="Обычный 2 3 2 7 2" xfId="835" xr:uid="{00000000-0005-0000-0000-0000A1000000}"/>
    <cellStyle name="Обычный 2 3 2 7 3" xfId="1285" xr:uid="{00000000-0005-0000-0000-0000A2000000}"/>
    <cellStyle name="Обычный 2 3 2 8" xfId="422" xr:uid="{00000000-0005-0000-0000-0000A3000000}"/>
    <cellStyle name="Обычный 2 3 2 8 2" xfId="931" xr:uid="{00000000-0005-0000-0000-0000A4000000}"/>
    <cellStyle name="Обычный 2 3 2 9" xfId="503" xr:uid="{00000000-0005-0000-0000-0000A5000000}"/>
    <cellStyle name="Обычный 2 3 3" xfId="32" xr:uid="{00000000-0005-0000-0000-0000A6000000}"/>
    <cellStyle name="Обычный 2 3 3 2" xfId="130" xr:uid="{00000000-0005-0000-0000-0000A7000000}"/>
    <cellStyle name="Обычный 2 3 3 2 2" xfId="580" xr:uid="{00000000-0005-0000-0000-0000A8000000}"/>
    <cellStyle name="Обычный 2 3 3 2 3" xfId="1030" xr:uid="{00000000-0005-0000-0000-0000A9000000}"/>
    <cellStyle name="Обычный 2 3 3 3" xfId="189" xr:uid="{00000000-0005-0000-0000-0000AA000000}"/>
    <cellStyle name="Обычный 2 3 3 3 2" xfId="639" xr:uid="{00000000-0005-0000-0000-0000AB000000}"/>
    <cellStyle name="Обычный 2 3 3 3 3" xfId="1089" xr:uid="{00000000-0005-0000-0000-0000AC000000}"/>
    <cellStyle name="Обычный 2 3 3 4" xfId="248" xr:uid="{00000000-0005-0000-0000-0000AD000000}"/>
    <cellStyle name="Обычный 2 3 3 4 2" xfId="698" xr:uid="{00000000-0005-0000-0000-0000AE000000}"/>
    <cellStyle name="Обычный 2 3 3 4 3" xfId="1148" xr:uid="{00000000-0005-0000-0000-0000AF000000}"/>
    <cellStyle name="Обычный 2 3 3 5" xfId="307" xr:uid="{00000000-0005-0000-0000-0000B0000000}"/>
    <cellStyle name="Обычный 2 3 3 5 2" xfId="757" xr:uid="{00000000-0005-0000-0000-0000B1000000}"/>
    <cellStyle name="Обычный 2 3 3 5 3" xfId="1207" xr:uid="{00000000-0005-0000-0000-0000B2000000}"/>
    <cellStyle name="Обычный 2 3 3 6" xfId="366" xr:uid="{00000000-0005-0000-0000-0000B3000000}"/>
    <cellStyle name="Обычный 2 3 3 6 2" xfId="816" xr:uid="{00000000-0005-0000-0000-0000B4000000}"/>
    <cellStyle name="Обычный 2 3 3 6 3" xfId="1266" xr:uid="{00000000-0005-0000-0000-0000B5000000}"/>
    <cellStyle name="Обычный 2 3 3 7" xfId="442" xr:uid="{00000000-0005-0000-0000-0000B6000000}"/>
    <cellStyle name="Обычный 2 3 3 7 2" xfId="971" xr:uid="{00000000-0005-0000-0000-0000B7000000}"/>
    <cellStyle name="Обычный 2 3 3 8" xfId="484" xr:uid="{00000000-0005-0000-0000-0000B8000000}"/>
    <cellStyle name="Обычный 2 3 3 9" xfId="875" xr:uid="{00000000-0005-0000-0000-0000B9000000}"/>
    <cellStyle name="Обычный 2 3 4" xfId="72" xr:uid="{00000000-0005-0000-0000-0000BA000000}"/>
    <cellStyle name="Обычный 2 3 4 2" xfId="522" xr:uid="{00000000-0005-0000-0000-0000BB000000}"/>
    <cellStyle name="Обычный 2 3 4 3" xfId="951" xr:uid="{00000000-0005-0000-0000-0000BC000000}"/>
    <cellStyle name="Обычный 2 3 5" xfId="110" xr:uid="{00000000-0005-0000-0000-0000BD000000}"/>
    <cellStyle name="Обычный 2 3 5 2" xfId="560" xr:uid="{00000000-0005-0000-0000-0000BE000000}"/>
    <cellStyle name="Обычный 2 3 5 3" xfId="1010" xr:uid="{00000000-0005-0000-0000-0000BF000000}"/>
    <cellStyle name="Обычный 2 3 6" xfId="169" xr:uid="{00000000-0005-0000-0000-0000C0000000}"/>
    <cellStyle name="Обычный 2 3 6 2" xfId="619" xr:uid="{00000000-0005-0000-0000-0000C1000000}"/>
    <cellStyle name="Обычный 2 3 6 3" xfId="1069" xr:uid="{00000000-0005-0000-0000-0000C2000000}"/>
    <cellStyle name="Обычный 2 3 7" xfId="228" xr:uid="{00000000-0005-0000-0000-0000C3000000}"/>
    <cellStyle name="Обычный 2 3 7 2" xfId="678" xr:uid="{00000000-0005-0000-0000-0000C4000000}"/>
    <cellStyle name="Обычный 2 3 7 3" xfId="1128" xr:uid="{00000000-0005-0000-0000-0000C5000000}"/>
    <cellStyle name="Обычный 2 3 8" xfId="287" xr:uid="{00000000-0005-0000-0000-0000C6000000}"/>
    <cellStyle name="Обычный 2 3 8 2" xfId="737" xr:uid="{00000000-0005-0000-0000-0000C7000000}"/>
    <cellStyle name="Обычный 2 3 8 3" xfId="1187" xr:uid="{00000000-0005-0000-0000-0000C8000000}"/>
    <cellStyle name="Обычный 2 3 9" xfId="346" xr:uid="{00000000-0005-0000-0000-0000C9000000}"/>
    <cellStyle name="Обычный 2 3 9 2" xfId="796" xr:uid="{00000000-0005-0000-0000-0000CA000000}"/>
    <cellStyle name="Обычный 2 3 9 3" xfId="1246" xr:uid="{00000000-0005-0000-0000-0000CB000000}"/>
    <cellStyle name="Обычный 2 4" xfId="10" xr:uid="{00000000-0005-0000-0000-0000CC000000}"/>
    <cellStyle name="Обычный 2 4 10" xfId="405" xr:uid="{00000000-0005-0000-0000-0000CD000000}"/>
    <cellStyle name="Обычный 2 4 10 2" xfId="914" xr:uid="{00000000-0005-0000-0000-0000CE000000}"/>
    <cellStyle name="Обычный 2 4 11" xfId="467" xr:uid="{00000000-0005-0000-0000-0000CF000000}"/>
    <cellStyle name="Обычный 2 4 12" xfId="858" xr:uid="{00000000-0005-0000-0000-0000D0000000}"/>
    <cellStyle name="Обычный 2 4 2" xfId="54" xr:uid="{00000000-0005-0000-0000-0000D1000000}"/>
    <cellStyle name="Обычный 2 4 2 10" xfId="896" xr:uid="{00000000-0005-0000-0000-0000D2000000}"/>
    <cellStyle name="Обычный 2 4 2 2" xfId="92" xr:uid="{00000000-0005-0000-0000-0000D3000000}"/>
    <cellStyle name="Обычный 2 4 2 2 2" xfId="542" xr:uid="{00000000-0005-0000-0000-0000D4000000}"/>
    <cellStyle name="Обычный 2 4 2 2 3" xfId="992" xr:uid="{00000000-0005-0000-0000-0000D5000000}"/>
    <cellStyle name="Обычный 2 4 2 3" xfId="151" xr:uid="{00000000-0005-0000-0000-0000D6000000}"/>
    <cellStyle name="Обычный 2 4 2 3 2" xfId="601" xr:uid="{00000000-0005-0000-0000-0000D7000000}"/>
    <cellStyle name="Обычный 2 4 2 3 3" xfId="1051" xr:uid="{00000000-0005-0000-0000-0000D8000000}"/>
    <cellStyle name="Обычный 2 4 2 4" xfId="210" xr:uid="{00000000-0005-0000-0000-0000D9000000}"/>
    <cellStyle name="Обычный 2 4 2 4 2" xfId="660" xr:uid="{00000000-0005-0000-0000-0000DA000000}"/>
    <cellStyle name="Обычный 2 4 2 4 3" xfId="1110" xr:uid="{00000000-0005-0000-0000-0000DB000000}"/>
    <cellStyle name="Обычный 2 4 2 5" xfId="269" xr:uid="{00000000-0005-0000-0000-0000DC000000}"/>
    <cellStyle name="Обычный 2 4 2 5 2" xfId="719" xr:uid="{00000000-0005-0000-0000-0000DD000000}"/>
    <cellStyle name="Обычный 2 4 2 5 3" xfId="1169" xr:uid="{00000000-0005-0000-0000-0000DE000000}"/>
    <cellStyle name="Обычный 2 4 2 6" xfId="328" xr:uid="{00000000-0005-0000-0000-0000DF000000}"/>
    <cellStyle name="Обычный 2 4 2 6 2" xfId="778" xr:uid="{00000000-0005-0000-0000-0000E0000000}"/>
    <cellStyle name="Обычный 2 4 2 6 3" xfId="1228" xr:uid="{00000000-0005-0000-0000-0000E1000000}"/>
    <cellStyle name="Обычный 2 4 2 7" xfId="387" xr:uid="{00000000-0005-0000-0000-0000E2000000}"/>
    <cellStyle name="Обычный 2 4 2 7 2" xfId="837" xr:uid="{00000000-0005-0000-0000-0000E3000000}"/>
    <cellStyle name="Обычный 2 4 2 7 3" xfId="1287" xr:uid="{00000000-0005-0000-0000-0000E4000000}"/>
    <cellStyle name="Обычный 2 4 2 8" xfId="424" xr:uid="{00000000-0005-0000-0000-0000E5000000}"/>
    <cellStyle name="Обычный 2 4 2 8 2" xfId="933" xr:uid="{00000000-0005-0000-0000-0000E6000000}"/>
    <cellStyle name="Обычный 2 4 2 9" xfId="505" xr:uid="{00000000-0005-0000-0000-0000E7000000}"/>
    <cellStyle name="Обычный 2 4 3" xfId="34" xr:uid="{00000000-0005-0000-0000-0000E8000000}"/>
    <cellStyle name="Обычный 2 4 3 2" xfId="132" xr:uid="{00000000-0005-0000-0000-0000E9000000}"/>
    <cellStyle name="Обычный 2 4 3 2 2" xfId="582" xr:uid="{00000000-0005-0000-0000-0000EA000000}"/>
    <cellStyle name="Обычный 2 4 3 2 3" xfId="1032" xr:uid="{00000000-0005-0000-0000-0000EB000000}"/>
    <cellStyle name="Обычный 2 4 3 3" xfId="191" xr:uid="{00000000-0005-0000-0000-0000EC000000}"/>
    <cellStyle name="Обычный 2 4 3 3 2" xfId="641" xr:uid="{00000000-0005-0000-0000-0000ED000000}"/>
    <cellStyle name="Обычный 2 4 3 3 3" xfId="1091" xr:uid="{00000000-0005-0000-0000-0000EE000000}"/>
    <cellStyle name="Обычный 2 4 3 4" xfId="250" xr:uid="{00000000-0005-0000-0000-0000EF000000}"/>
    <cellStyle name="Обычный 2 4 3 4 2" xfId="700" xr:uid="{00000000-0005-0000-0000-0000F0000000}"/>
    <cellStyle name="Обычный 2 4 3 4 3" xfId="1150" xr:uid="{00000000-0005-0000-0000-0000F1000000}"/>
    <cellStyle name="Обычный 2 4 3 5" xfId="309" xr:uid="{00000000-0005-0000-0000-0000F2000000}"/>
    <cellStyle name="Обычный 2 4 3 5 2" xfId="759" xr:uid="{00000000-0005-0000-0000-0000F3000000}"/>
    <cellStyle name="Обычный 2 4 3 5 3" xfId="1209" xr:uid="{00000000-0005-0000-0000-0000F4000000}"/>
    <cellStyle name="Обычный 2 4 3 6" xfId="368" xr:uid="{00000000-0005-0000-0000-0000F5000000}"/>
    <cellStyle name="Обычный 2 4 3 6 2" xfId="818" xr:uid="{00000000-0005-0000-0000-0000F6000000}"/>
    <cellStyle name="Обычный 2 4 3 6 3" xfId="1268" xr:uid="{00000000-0005-0000-0000-0000F7000000}"/>
    <cellStyle name="Обычный 2 4 3 7" xfId="444" xr:uid="{00000000-0005-0000-0000-0000F8000000}"/>
    <cellStyle name="Обычный 2 4 3 7 2" xfId="973" xr:uid="{00000000-0005-0000-0000-0000F9000000}"/>
    <cellStyle name="Обычный 2 4 3 8" xfId="486" xr:uid="{00000000-0005-0000-0000-0000FA000000}"/>
    <cellStyle name="Обычный 2 4 3 9" xfId="877" xr:uid="{00000000-0005-0000-0000-0000FB000000}"/>
    <cellStyle name="Обычный 2 4 4" xfId="75" xr:uid="{00000000-0005-0000-0000-0000FC000000}"/>
    <cellStyle name="Обычный 2 4 4 2" xfId="525" xr:uid="{00000000-0005-0000-0000-0000FD000000}"/>
    <cellStyle name="Обычный 2 4 4 3" xfId="954" xr:uid="{00000000-0005-0000-0000-0000FE000000}"/>
    <cellStyle name="Обычный 2 4 5" xfId="113" xr:uid="{00000000-0005-0000-0000-0000FF000000}"/>
    <cellStyle name="Обычный 2 4 5 2" xfId="563" xr:uid="{00000000-0005-0000-0000-000000010000}"/>
    <cellStyle name="Обычный 2 4 5 3" xfId="1013" xr:uid="{00000000-0005-0000-0000-000001010000}"/>
    <cellStyle name="Обычный 2 4 6" xfId="172" xr:uid="{00000000-0005-0000-0000-000002010000}"/>
    <cellStyle name="Обычный 2 4 6 2" xfId="622" xr:uid="{00000000-0005-0000-0000-000003010000}"/>
    <cellStyle name="Обычный 2 4 6 3" xfId="1072" xr:uid="{00000000-0005-0000-0000-000004010000}"/>
    <cellStyle name="Обычный 2 4 7" xfId="231" xr:uid="{00000000-0005-0000-0000-000005010000}"/>
    <cellStyle name="Обычный 2 4 7 2" xfId="681" xr:uid="{00000000-0005-0000-0000-000006010000}"/>
    <cellStyle name="Обычный 2 4 7 3" xfId="1131" xr:uid="{00000000-0005-0000-0000-000007010000}"/>
    <cellStyle name="Обычный 2 4 8" xfId="290" xr:uid="{00000000-0005-0000-0000-000008010000}"/>
    <cellStyle name="Обычный 2 4 8 2" xfId="740" xr:uid="{00000000-0005-0000-0000-000009010000}"/>
    <cellStyle name="Обычный 2 4 8 3" xfId="1190" xr:uid="{00000000-0005-0000-0000-00000A010000}"/>
    <cellStyle name="Обычный 2 4 9" xfId="349" xr:uid="{00000000-0005-0000-0000-00000B010000}"/>
    <cellStyle name="Обычный 2 4 9 2" xfId="799" xr:uid="{00000000-0005-0000-0000-00000C010000}"/>
    <cellStyle name="Обычный 2 4 9 3" xfId="1249" xr:uid="{00000000-0005-0000-0000-00000D010000}"/>
    <cellStyle name="Обычный 2 5" xfId="12" xr:uid="{00000000-0005-0000-0000-00000E010000}"/>
    <cellStyle name="Обычный 2 5 10" xfId="407" xr:uid="{00000000-0005-0000-0000-00000F010000}"/>
    <cellStyle name="Обычный 2 5 10 2" xfId="916" xr:uid="{00000000-0005-0000-0000-000010010000}"/>
    <cellStyle name="Обычный 2 5 11" xfId="469" xr:uid="{00000000-0005-0000-0000-000011010000}"/>
    <cellStyle name="Обычный 2 5 12" xfId="860" xr:uid="{00000000-0005-0000-0000-000012010000}"/>
    <cellStyle name="Обычный 2 5 2" xfId="56" xr:uid="{00000000-0005-0000-0000-000013010000}"/>
    <cellStyle name="Обычный 2 5 2 10" xfId="898" xr:uid="{00000000-0005-0000-0000-000014010000}"/>
    <cellStyle name="Обычный 2 5 2 2" xfId="94" xr:uid="{00000000-0005-0000-0000-000015010000}"/>
    <cellStyle name="Обычный 2 5 2 2 2" xfId="544" xr:uid="{00000000-0005-0000-0000-000016010000}"/>
    <cellStyle name="Обычный 2 5 2 2 3" xfId="994" xr:uid="{00000000-0005-0000-0000-000017010000}"/>
    <cellStyle name="Обычный 2 5 2 3" xfId="153" xr:uid="{00000000-0005-0000-0000-000018010000}"/>
    <cellStyle name="Обычный 2 5 2 3 2" xfId="603" xr:uid="{00000000-0005-0000-0000-000019010000}"/>
    <cellStyle name="Обычный 2 5 2 3 3" xfId="1053" xr:uid="{00000000-0005-0000-0000-00001A010000}"/>
    <cellStyle name="Обычный 2 5 2 4" xfId="212" xr:uid="{00000000-0005-0000-0000-00001B010000}"/>
    <cellStyle name="Обычный 2 5 2 4 2" xfId="662" xr:uid="{00000000-0005-0000-0000-00001C010000}"/>
    <cellStyle name="Обычный 2 5 2 4 3" xfId="1112" xr:uid="{00000000-0005-0000-0000-00001D010000}"/>
    <cellStyle name="Обычный 2 5 2 5" xfId="271" xr:uid="{00000000-0005-0000-0000-00001E010000}"/>
    <cellStyle name="Обычный 2 5 2 5 2" xfId="721" xr:uid="{00000000-0005-0000-0000-00001F010000}"/>
    <cellStyle name="Обычный 2 5 2 5 3" xfId="1171" xr:uid="{00000000-0005-0000-0000-000020010000}"/>
    <cellStyle name="Обычный 2 5 2 6" xfId="330" xr:uid="{00000000-0005-0000-0000-000021010000}"/>
    <cellStyle name="Обычный 2 5 2 6 2" xfId="780" xr:uid="{00000000-0005-0000-0000-000022010000}"/>
    <cellStyle name="Обычный 2 5 2 6 3" xfId="1230" xr:uid="{00000000-0005-0000-0000-000023010000}"/>
    <cellStyle name="Обычный 2 5 2 7" xfId="389" xr:uid="{00000000-0005-0000-0000-000024010000}"/>
    <cellStyle name="Обычный 2 5 2 7 2" xfId="839" xr:uid="{00000000-0005-0000-0000-000025010000}"/>
    <cellStyle name="Обычный 2 5 2 7 3" xfId="1289" xr:uid="{00000000-0005-0000-0000-000026010000}"/>
    <cellStyle name="Обычный 2 5 2 8" xfId="426" xr:uid="{00000000-0005-0000-0000-000027010000}"/>
    <cellStyle name="Обычный 2 5 2 8 2" xfId="935" xr:uid="{00000000-0005-0000-0000-000028010000}"/>
    <cellStyle name="Обычный 2 5 2 9" xfId="507" xr:uid="{00000000-0005-0000-0000-000029010000}"/>
    <cellStyle name="Обычный 2 5 3" xfId="36" xr:uid="{00000000-0005-0000-0000-00002A010000}"/>
    <cellStyle name="Обычный 2 5 3 2" xfId="134" xr:uid="{00000000-0005-0000-0000-00002B010000}"/>
    <cellStyle name="Обычный 2 5 3 2 2" xfId="584" xr:uid="{00000000-0005-0000-0000-00002C010000}"/>
    <cellStyle name="Обычный 2 5 3 2 3" xfId="1034" xr:uid="{00000000-0005-0000-0000-00002D010000}"/>
    <cellStyle name="Обычный 2 5 3 3" xfId="193" xr:uid="{00000000-0005-0000-0000-00002E010000}"/>
    <cellStyle name="Обычный 2 5 3 3 2" xfId="643" xr:uid="{00000000-0005-0000-0000-00002F010000}"/>
    <cellStyle name="Обычный 2 5 3 3 3" xfId="1093" xr:uid="{00000000-0005-0000-0000-000030010000}"/>
    <cellStyle name="Обычный 2 5 3 4" xfId="252" xr:uid="{00000000-0005-0000-0000-000031010000}"/>
    <cellStyle name="Обычный 2 5 3 4 2" xfId="702" xr:uid="{00000000-0005-0000-0000-000032010000}"/>
    <cellStyle name="Обычный 2 5 3 4 3" xfId="1152" xr:uid="{00000000-0005-0000-0000-000033010000}"/>
    <cellStyle name="Обычный 2 5 3 5" xfId="311" xr:uid="{00000000-0005-0000-0000-000034010000}"/>
    <cellStyle name="Обычный 2 5 3 5 2" xfId="761" xr:uid="{00000000-0005-0000-0000-000035010000}"/>
    <cellStyle name="Обычный 2 5 3 5 3" xfId="1211" xr:uid="{00000000-0005-0000-0000-000036010000}"/>
    <cellStyle name="Обычный 2 5 3 6" xfId="370" xr:uid="{00000000-0005-0000-0000-000037010000}"/>
    <cellStyle name="Обычный 2 5 3 6 2" xfId="820" xr:uid="{00000000-0005-0000-0000-000038010000}"/>
    <cellStyle name="Обычный 2 5 3 6 3" xfId="1270" xr:uid="{00000000-0005-0000-0000-000039010000}"/>
    <cellStyle name="Обычный 2 5 3 7" xfId="446" xr:uid="{00000000-0005-0000-0000-00003A010000}"/>
    <cellStyle name="Обычный 2 5 3 7 2" xfId="975" xr:uid="{00000000-0005-0000-0000-00003B010000}"/>
    <cellStyle name="Обычный 2 5 3 8" xfId="488" xr:uid="{00000000-0005-0000-0000-00003C010000}"/>
    <cellStyle name="Обычный 2 5 3 9" xfId="879" xr:uid="{00000000-0005-0000-0000-00003D010000}"/>
    <cellStyle name="Обычный 2 5 4" xfId="77" xr:uid="{00000000-0005-0000-0000-00003E010000}"/>
    <cellStyle name="Обычный 2 5 4 2" xfId="527" xr:uid="{00000000-0005-0000-0000-00003F010000}"/>
    <cellStyle name="Обычный 2 5 4 3" xfId="956" xr:uid="{00000000-0005-0000-0000-000040010000}"/>
    <cellStyle name="Обычный 2 5 5" xfId="115" xr:uid="{00000000-0005-0000-0000-000041010000}"/>
    <cellStyle name="Обычный 2 5 5 2" xfId="565" xr:uid="{00000000-0005-0000-0000-000042010000}"/>
    <cellStyle name="Обычный 2 5 5 3" xfId="1015" xr:uid="{00000000-0005-0000-0000-000043010000}"/>
    <cellStyle name="Обычный 2 5 6" xfId="174" xr:uid="{00000000-0005-0000-0000-000044010000}"/>
    <cellStyle name="Обычный 2 5 6 2" xfId="624" xr:uid="{00000000-0005-0000-0000-000045010000}"/>
    <cellStyle name="Обычный 2 5 6 3" xfId="1074" xr:uid="{00000000-0005-0000-0000-000046010000}"/>
    <cellStyle name="Обычный 2 5 7" xfId="233" xr:uid="{00000000-0005-0000-0000-000047010000}"/>
    <cellStyle name="Обычный 2 5 7 2" xfId="683" xr:uid="{00000000-0005-0000-0000-000048010000}"/>
    <cellStyle name="Обычный 2 5 7 3" xfId="1133" xr:uid="{00000000-0005-0000-0000-000049010000}"/>
    <cellStyle name="Обычный 2 5 8" xfId="292" xr:uid="{00000000-0005-0000-0000-00004A010000}"/>
    <cellStyle name="Обычный 2 5 8 2" xfId="742" xr:uid="{00000000-0005-0000-0000-00004B010000}"/>
    <cellStyle name="Обычный 2 5 8 3" xfId="1192" xr:uid="{00000000-0005-0000-0000-00004C010000}"/>
    <cellStyle name="Обычный 2 5 9" xfId="351" xr:uid="{00000000-0005-0000-0000-00004D010000}"/>
    <cellStyle name="Обычный 2 5 9 2" xfId="801" xr:uid="{00000000-0005-0000-0000-00004E010000}"/>
    <cellStyle name="Обычный 2 5 9 3" xfId="1251" xr:uid="{00000000-0005-0000-0000-00004F010000}"/>
    <cellStyle name="Обычный 2 6" xfId="14" xr:uid="{00000000-0005-0000-0000-000050010000}"/>
    <cellStyle name="Обычный 2 6 10" xfId="409" xr:uid="{00000000-0005-0000-0000-000051010000}"/>
    <cellStyle name="Обычный 2 6 10 2" xfId="918" xr:uid="{00000000-0005-0000-0000-000052010000}"/>
    <cellStyle name="Обычный 2 6 11" xfId="471" xr:uid="{00000000-0005-0000-0000-000053010000}"/>
    <cellStyle name="Обычный 2 6 12" xfId="862" xr:uid="{00000000-0005-0000-0000-000054010000}"/>
    <cellStyle name="Обычный 2 6 2" xfId="58" xr:uid="{00000000-0005-0000-0000-000055010000}"/>
    <cellStyle name="Обычный 2 6 2 10" xfId="900" xr:uid="{00000000-0005-0000-0000-000056010000}"/>
    <cellStyle name="Обычный 2 6 2 2" xfId="96" xr:uid="{00000000-0005-0000-0000-000057010000}"/>
    <cellStyle name="Обычный 2 6 2 2 2" xfId="546" xr:uid="{00000000-0005-0000-0000-000058010000}"/>
    <cellStyle name="Обычный 2 6 2 2 3" xfId="996" xr:uid="{00000000-0005-0000-0000-000059010000}"/>
    <cellStyle name="Обычный 2 6 2 3" xfId="155" xr:uid="{00000000-0005-0000-0000-00005A010000}"/>
    <cellStyle name="Обычный 2 6 2 3 2" xfId="605" xr:uid="{00000000-0005-0000-0000-00005B010000}"/>
    <cellStyle name="Обычный 2 6 2 3 3" xfId="1055" xr:uid="{00000000-0005-0000-0000-00005C010000}"/>
    <cellStyle name="Обычный 2 6 2 4" xfId="214" xr:uid="{00000000-0005-0000-0000-00005D010000}"/>
    <cellStyle name="Обычный 2 6 2 4 2" xfId="664" xr:uid="{00000000-0005-0000-0000-00005E010000}"/>
    <cellStyle name="Обычный 2 6 2 4 3" xfId="1114" xr:uid="{00000000-0005-0000-0000-00005F010000}"/>
    <cellStyle name="Обычный 2 6 2 5" xfId="273" xr:uid="{00000000-0005-0000-0000-000060010000}"/>
    <cellStyle name="Обычный 2 6 2 5 2" xfId="723" xr:uid="{00000000-0005-0000-0000-000061010000}"/>
    <cellStyle name="Обычный 2 6 2 5 3" xfId="1173" xr:uid="{00000000-0005-0000-0000-000062010000}"/>
    <cellStyle name="Обычный 2 6 2 6" xfId="332" xr:uid="{00000000-0005-0000-0000-000063010000}"/>
    <cellStyle name="Обычный 2 6 2 6 2" xfId="782" xr:uid="{00000000-0005-0000-0000-000064010000}"/>
    <cellStyle name="Обычный 2 6 2 6 3" xfId="1232" xr:uid="{00000000-0005-0000-0000-000065010000}"/>
    <cellStyle name="Обычный 2 6 2 7" xfId="391" xr:uid="{00000000-0005-0000-0000-000066010000}"/>
    <cellStyle name="Обычный 2 6 2 7 2" xfId="841" xr:uid="{00000000-0005-0000-0000-000067010000}"/>
    <cellStyle name="Обычный 2 6 2 7 3" xfId="1291" xr:uid="{00000000-0005-0000-0000-000068010000}"/>
    <cellStyle name="Обычный 2 6 2 8" xfId="428" xr:uid="{00000000-0005-0000-0000-000069010000}"/>
    <cellStyle name="Обычный 2 6 2 8 2" xfId="937" xr:uid="{00000000-0005-0000-0000-00006A010000}"/>
    <cellStyle name="Обычный 2 6 2 9" xfId="509" xr:uid="{00000000-0005-0000-0000-00006B010000}"/>
    <cellStyle name="Обычный 2 6 3" xfId="38" xr:uid="{00000000-0005-0000-0000-00006C010000}"/>
    <cellStyle name="Обычный 2 6 3 2" xfId="136" xr:uid="{00000000-0005-0000-0000-00006D010000}"/>
    <cellStyle name="Обычный 2 6 3 2 2" xfId="586" xr:uid="{00000000-0005-0000-0000-00006E010000}"/>
    <cellStyle name="Обычный 2 6 3 2 3" xfId="1036" xr:uid="{00000000-0005-0000-0000-00006F010000}"/>
    <cellStyle name="Обычный 2 6 3 3" xfId="195" xr:uid="{00000000-0005-0000-0000-000070010000}"/>
    <cellStyle name="Обычный 2 6 3 3 2" xfId="645" xr:uid="{00000000-0005-0000-0000-000071010000}"/>
    <cellStyle name="Обычный 2 6 3 3 3" xfId="1095" xr:uid="{00000000-0005-0000-0000-000072010000}"/>
    <cellStyle name="Обычный 2 6 3 4" xfId="254" xr:uid="{00000000-0005-0000-0000-000073010000}"/>
    <cellStyle name="Обычный 2 6 3 4 2" xfId="704" xr:uid="{00000000-0005-0000-0000-000074010000}"/>
    <cellStyle name="Обычный 2 6 3 4 3" xfId="1154" xr:uid="{00000000-0005-0000-0000-000075010000}"/>
    <cellStyle name="Обычный 2 6 3 5" xfId="313" xr:uid="{00000000-0005-0000-0000-000076010000}"/>
    <cellStyle name="Обычный 2 6 3 5 2" xfId="763" xr:uid="{00000000-0005-0000-0000-000077010000}"/>
    <cellStyle name="Обычный 2 6 3 5 3" xfId="1213" xr:uid="{00000000-0005-0000-0000-000078010000}"/>
    <cellStyle name="Обычный 2 6 3 6" xfId="372" xr:uid="{00000000-0005-0000-0000-000079010000}"/>
    <cellStyle name="Обычный 2 6 3 6 2" xfId="822" xr:uid="{00000000-0005-0000-0000-00007A010000}"/>
    <cellStyle name="Обычный 2 6 3 6 3" xfId="1272" xr:uid="{00000000-0005-0000-0000-00007B010000}"/>
    <cellStyle name="Обычный 2 6 3 7" xfId="448" xr:uid="{00000000-0005-0000-0000-00007C010000}"/>
    <cellStyle name="Обычный 2 6 3 7 2" xfId="977" xr:uid="{00000000-0005-0000-0000-00007D010000}"/>
    <cellStyle name="Обычный 2 6 3 8" xfId="490" xr:uid="{00000000-0005-0000-0000-00007E010000}"/>
    <cellStyle name="Обычный 2 6 3 9" xfId="881" xr:uid="{00000000-0005-0000-0000-00007F010000}"/>
    <cellStyle name="Обычный 2 6 4" xfId="79" xr:uid="{00000000-0005-0000-0000-000080010000}"/>
    <cellStyle name="Обычный 2 6 4 2" xfId="529" xr:uid="{00000000-0005-0000-0000-000081010000}"/>
    <cellStyle name="Обычный 2 6 4 3" xfId="958" xr:uid="{00000000-0005-0000-0000-000082010000}"/>
    <cellStyle name="Обычный 2 6 5" xfId="117" xr:uid="{00000000-0005-0000-0000-000083010000}"/>
    <cellStyle name="Обычный 2 6 5 2" xfId="567" xr:uid="{00000000-0005-0000-0000-000084010000}"/>
    <cellStyle name="Обычный 2 6 5 3" xfId="1017" xr:uid="{00000000-0005-0000-0000-000085010000}"/>
    <cellStyle name="Обычный 2 6 6" xfId="176" xr:uid="{00000000-0005-0000-0000-000086010000}"/>
    <cellStyle name="Обычный 2 6 6 2" xfId="626" xr:uid="{00000000-0005-0000-0000-000087010000}"/>
    <cellStyle name="Обычный 2 6 6 3" xfId="1076" xr:uid="{00000000-0005-0000-0000-000088010000}"/>
    <cellStyle name="Обычный 2 6 7" xfId="235" xr:uid="{00000000-0005-0000-0000-000089010000}"/>
    <cellStyle name="Обычный 2 6 7 2" xfId="685" xr:uid="{00000000-0005-0000-0000-00008A010000}"/>
    <cellStyle name="Обычный 2 6 7 3" xfId="1135" xr:uid="{00000000-0005-0000-0000-00008B010000}"/>
    <cellStyle name="Обычный 2 6 8" xfId="294" xr:uid="{00000000-0005-0000-0000-00008C010000}"/>
    <cellStyle name="Обычный 2 6 8 2" xfId="744" xr:uid="{00000000-0005-0000-0000-00008D010000}"/>
    <cellStyle name="Обычный 2 6 8 3" xfId="1194" xr:uid="{00000000-0005-0000-0000-00008E010000}"/>
    <cellStyle name="Обычный 2 6 9" xfId="353" xr:uid="{00000000-0005-0000-0000-00008F010000}"/>
    <cellStyle name="Обычный 2 6 9 2" xfId="803" xr:uid="{00000000-0005-0000-0000-000090010000}"/>
    <cellStyle name="Обычный 2 6 9 3" xfId="1253" xr:uid="{00000000-0005-0000-0000-000091010000}"/>
    <cellStyle name="Обычный 2 7" xfId="16" xr:uid="{00000000-0005-0000-0000-000092010000}"/>
    <cellStyle name="Обычный 2 7 10" xfId="411" xr:uid="{00000000-0005-0000-0000-000093010000}"/>
    <cellStyle name="Обычный 2 7 10 2" xfId="920" xr:uid="{00000000-0005-0000-0000-000094010000}"/>
    <cellStyle name="Обычный 2 7 11" xfId="473" xr:uid="{00000000-0005-0000-0000-000095010000}"/>
    <cellStyle name="Обычный 2 7 12" xfId="864" xr:uid="{00000000-0005-0000-0000-000096010000}"/>
    <cellStyle name="Обычный 2 7 2" xfId="60" xr:uid="{00000000-0005-0000-0000-000097010000}"/>
    <cellStyle name="Обычный 2 7 2 10" xfId="902" xr:uid="{00000000-0005-0000-0000-000098010000}"/>
    <cellStyle name="Обычный 2 7 2 2" xfId="98" xr:uid="{00000000-0005-0000-0000-000099010000}"/>
    <cellStyle name="Обычный 2 7 2 2 2" xfId="548" xr:uid="{00000000-0005-0000-0000-00009A010000}"/>
    <cellStyle name="Обычный 2 7 2 2 3" xfId="998" xr:uid="{00000000-0005-0000-0000-00009B010000}"/>
    <cellStyle name="Обычный 2 7 2 3" xfId="157" xr:uid="{00000000-0005-0000-0000-00009C010000}"/>
    <cellStyle name="Обычный 2 7 2 3 2" xfId="607" xr:uid="{00000000-0005-0000-0000-00009D010000}"/>
    <cellStyle name="Обычный 2 7 2 3 3" xfId="1057" xr:uid="{00000000-0005-0000-0000-00009E010000}"/>
    <cellStyle name="Обычный 2 7 2 4" xfId="216" xr:uid="{00000000-0005-0000-0000-00009F010000}"/>
    <cellStyle name="Обычный 2 7 2 4 2" xfId="666" xr:uid="{00000000-0005-0000-0000-0000A0010000}"/>
    <cellStyle name="Обычный 2 7 2 4 3" xfId="1116" xr:uid="{00000000-0005-0000-0000-0000A1010000}"/>
    <cellStyle name="Обычный 2 7 2 5" xfId="275" xr:uid="{00000000-0005-0000-0000-0000A2010000}"/>
    <cellStyle name="Обычный 2 7 2 5 2" xfId="725" xr:uid="{00000000-0005-0000-0000-0000A3010000}"/>
    <cellStyle name="Обычный 2 7 2 5 3" xfId="1175" xr:uid="{00000000-0005-0000-0000-0000A4010000}"/>
    <cellStyle name="Обычный 2 7 2 6" xfId="334" xr:uid="{00000000-0005-0000-0000-0000A5010000}"/>
    <cellStyle name="Обычный 2 7 2 6 2" xfId="784" xr:uid="{00000000-0005-0000-0000-0000A6010000}"/>
    <cellStyle name="Обычный 2 7 2 6 3" xfId="1234" xr:uid="{00000000-0005-0000-0000-0000A7010000}"/>
    <cellStyle name="Обычный 2 7 2 7" xfId="393" xr:uid="{00000000-0005-0000-0000-0000A8010000}"/>
    <cellStyle name="Обычный 2 7 2 7 2" xfId="843" xr:uid="{00000000-0005-0000-0000-0000A9010000}"/>
    <cellStyle name="Обычный 2 7 2 7 3" xfId="1293" xr:uid="{00000000-0005-0000-0000-0000AA010000}"/>
    <cellStyle name="Обычный 2 7 2 8" xfId="430" xr:uid="{00000000-0005-0000-0000-0000AB010000}"/>
    <cellStyle name="Обычный 2 7 2 8 2" xfId="939" xr:uid="{00000000-0005-0000-0000-0000AC010000}"/>
    <cellStyle name="Обычный 2 7 2 9" xfId="511" xr:uid="{00000000-0005-0000-0000-0000AD010000}"/>
    <cellStyle name="Обычный 2 7 3" xfId="40" xr:uid="{00000000-0005-0000-0000-0000AE010000}"/>
    <cellStyle name="Обычный 2 7 3 2" xfId="138" xr:uid="{00000000-0005-0000-0000-0000AF010000}"/>
    <cellStyle name="Обычный 2 7 3 2 2" xfId="588" xr:uid="{00000000-0005-0000-0000-0000B0010000}"/>
    <cellStyle name="Обычный 2 7 3 2 3" xfId="1038" xr:uid="{00000000-0005-0000-0000-0000B1010000}"/>
    <cellStyle name="Обычный 2 7 3 3" xfId="197" xr:uid="{00000000-0005-0000-0000-0000B2010000}"/>
    <cellStyle name="Обычный 2 7 3 3 2" xfId="647" xr:uid="{00000000-0005-0000-0000-0000B3010000}"/>
    <cellStyle name="Обычный 2 7 3 3 3" xfId="1097" xr:uid="{00000000-0005-0000-0000-0000B4010000}"/>
    <cellStyle name="Обычный 2 7 3 4" xfId="256" xr:uid="{00000000-0005-0000-0000-0000B5010000}"/>
    <cellStyle name="Обычный 2 7 3 4 2" xfId="706" xr:uid="{00000000-0005-0000-0000-0000B6010000}"/>
    <cellStyle name="Обычный 2 7 3 4 3" xfId="1156" xr:uid="{00000000-0005-0000-0000-0000B7010000}"/>
    <cellStyle name="Обычный 2 7 3 5" xfId="315" xr:uid="{00000000-0005-0000-0000-0000B8010000}"/>
    <cellStyle name="Обычный 2 7 3 5 2" xfId="765" xr:uid="{00000000-0005-0000-0000-0000B9010000}"/>
    <cellStyle name="Обычный 2 7 3 5 3" xfId="1215" xr:uid="{00000000-0005-0000-0000-0000BA010000}"/>
    <cellStyle name="Обычный 2 7 3 6" xfId="374" xr:uid="{00000000-0005-0000-0000-0000BB010000}"/>
    <cellStyle name="Обычный 2 7 3 6 2" xfId="824" xr:uid="{00000000-0005-0000-0000-0000BC010000}"/>
    <cellStyle name="Обычный 2 7 3 6 3" xfId="1274" xr:uid="{00000000-0005-0000-0000-0000BD010000}"/>
    <cellStyle name="Обычный 2 7 3 7" xfId="450" xr:uid="{00000000-0005-0000-0000-0000BE010000}"/>
    <cellStyle name="Обычный 2 7 3 7 2" xfId="979" xr:uid="{00000000-0005-0000-0000-0000BF010000}"/>
    <cellStyle name="Обычный 2 7 3 8" xfId="492" xr:uid="{00000000-0005-0000-0000-0000C0010000}"/>
    <cellStyle name="Обычный 2 7 3 9" xfId="883" xr:uid="{00000000-0005-0000-0000-0000C1010000}"/>
    <cellStyle name="Обычный 2 7 4" xfId="81" xr:uid="{00000000-0005-0000-0000-0000C2010000}"/>
    <cellStyle name="Обычный 2 7 4 2" xfId="531" xr:uid="{00000000-0005-0000-0000-0000C3010000}"/>
    <cellStyle name="Обычный 2 7 4 3" xfId="960" xr:uid="{00000000-0005-0000-0000-0000C4010000}"/>
    <cellStyle name="Обычный 2 7 5" xfId="119" xr:uid="{00000000-0005-0000-0000-0000C5010000}"/>
    <cellStyle name="Обычный 2 7 5 2" xfId="569" xr:uid="{00000000-0005-0000-0000-0000C6010000}"/>
    <cellStyle name="Обычный 2 7 5 3" xfId="1019" xr:uid="{00000000-0005-0000-0000-0000C7010000}"/>
    <cellStyle name="Обычный 2 7 6" xfId="178" xr:uid="{00000000-0005-0000-0000-0000C8010000}"/>
    <cellStyle name="Обычный 2 7 6 2" xfId="628" xr:uid="{00000000-0005-0000-0000-0000C9010000}"/>
    <cellStyle name="Обычный 2 7 6 3" xfId="1078" xr:uid="{00000000-0005-0000-0000-0000CA010000}"/>
    <cellStyle name="Обычный 2 7 7" xfId="237" xr:uid="{00000000-0005-0000-0000-0000CB010000}"/>
    <cellStyle name="Обычный 2 7 7 2" xfId="687" xr:uid="{00000000-0005-0000-0000-0000CC010000}"/>
    <cellStyle name="Обычный 2 7 7 3" xfId="1137" xr:uid="{00000000-0005-0000-0000-0000CD010000}"/>
    <cellStyle name="Обычный 2 7 8" xfId="296" xr:uid="{00000000-0005-0000-0000-0000CE010000}"/>
    <cellStyle name="Обычный 2 7 8 2" xfId="746" xr:uid="{00000000-0005-0000-0000-0000CF010000}"/>
    <cellStyle name="Обычный 2 7 8 3" xfId="1196" xr:uid="{00000000-0005-0000-0000-0000D0010000}"/>
    <cellStyle name="Обычный 2 7 9" xfId="355" xr:uid="{00000000-0005-0000-0000-0000D1010000}"/>
    <cellStyle name="Обычный 2 7 9 2" xfId="805" xr:uid="{00000000-0005-0000-0000-0000D2010000}"/>
    <cellStyle name="Обычный 2 7 9 3" xfId="1255" xr:uid="{00000000-0005-0000-0000-0000D3010000}"/>
    <cellStyle name="Обычный 2 8" xfId="18" xr:uid="{00000000-0005-0000-0000-0000D4010000}"/>
    <cellStyle name="Обычный 2 8 10" xfId="413" xr:uid="{00000000-0005-0000-0000-0000D5010000}"/>
    <cellStyle name="Обычный 2 8 10 2" xfId="922" xr:uid="{00000000-0005-0000-0000-0000D6010000}"/>
    <cellStyle name="Обычный 2 8 11" xfId="475" xr:uid="{00000000-0005-0000-0000-0000D7010000}"/>
    <cellStyle name="Обычный 2 8 12" xfId="866" xr:uid="{00000000-0005-0000-0000-0000D8010000}"/>
    <cellStyle name="Обычный 2 8 2" xfId="62" xr:uid="{00000000-0005-0000-0000-0000D9010000}"/>
    <cellStyle name="Обычный 2 8 2 10" xfId="904" xr:uid="{00000000-0005-0000-0000-0000DA010000}"/>
    <cellStyle name="Обычный 2 8 2 2" xfId="100" xr:uid="{00000000-0005-0000-0000-0000DB010000}"/>
    <cellStyle name="Обычный 2 8 2 2 2" xfId="550" xr:uid="{00000000-0005-0000-0000-0000DC010000}"/>
    <cellStyle name="Обычный 2 8 2 2 3" xfId="1000" xr:uid="{00000000-0005-0000-0000-0000DD010000}"/>
    <cellStyle name="Обычный 2 8 2 3" xfId="159" xr:uid="{00000000-0005-0000-0000-0000DE010000}"/>
    <cellStyle name="Обычный 2 8 2 3 2" xfId="609" xr:uid="{00000000-0005-0000-0000-0000DF010000}"/>
    <cellStyle name="Обычный 2 8 2 3 3" xfId="1059" xr:uid="{00000000-0005-0000-0000-0000E0010000}"/>
    <cellStyle name="Обычный 2 8 2 4" xfId="218" xr:uid="{00000000-0005-0000-0000-0000E1010000}"/>
    <cellStyle name="Обычный 2 8 2 4 2" xfId="668" xr:uid="{00000000-0005-0000-0000-0000E2010000}"/>
    <cellStyle name="Обычный 2 8 2 4 3" xfId="1118" xr:uid="{00000000-0005-0000-0000-0000E3010000}"/>
    <cellStyle name="Обычный 2 8 2 5" xfId="277" xr:uid="{00000000-0005-0000-0000-0000E4010000}"/>
    <cellStyle name="Обычный 2 8 2 5 2" xfId="727" xr:uid="{00000000-0005-0000-0000-0000E5010000}"/>
    <cellStyle name="Обычный 2 8 2 5 3" xfId="1177" xr:uid="{00000000-0005-0000-0000-0000E6010000}"/>
    <cellStyle name="Обычный 2 8 2 6" xfId="336" xr:uid="{00000000-0005-0000-0000-0000E7010000}"/>
    <cellStyle name="Обычный 2 8 2 6 2" xfId="786" xr:uid="{00000000-0005-0000-0000-0000E8010000}"/>
    <cellStyle name="Обычный 2 8 2 6 3" xfId="1236" xr:uid="{00000000-0005-0000-0000-0000E9010000}"/>
    <cellStyle name="Обычный 2 8 2 7" xfId="395" xr:uid="{00000000-0005-0000-0000-0000EA010000}"/>
    <cellStyle name="Обычный 2 8 2 7 2" xfId="845" xr:uid="{00000000-0005-0000-0000-0000EB010000}"/>
    <cellStyle name="Обычный 2 8 2 7 3" xfId="1295" xr:uid="{00000000-0005-0000-0000-0000EC010000}"/>
    <cellStyle name="Обычный 2 8 2 8" xfId="432" xr:uid="{00000000-0005-0000-0000-0000ED010000}"/>
    <cellStyle name="Обычный 2 8 2 8 2" xfId="941" xr:uid="{00000000-0005-0000-0000-0000EE010000}"/>
    <cellStyle name="Обычный 2 8 2 9" xfId="513" xr:uid="{00000000-0005-0000-0000-0000EF010000}"/>
    <cellStyle name="Обычный 2 8 3" xfId="42" xr:uid="{00000000-0005-0000-0000-0000F0010000}"/>
    <cellStyle name="Обычный 2 8 3 2" xfId="140" xr:uid="{00000000-0005-0000-0000-0000F1010000}"/>
    <cellStyle name="Обычный 2 8 3 2 2" xfId="590" xr:uid="{00000000-0005-0000-0000-0000F2010000}"/>
    <cellStyle name="Обычный 2 8 3 2 3" xfId="1040" xr:uid="{00000000-0005-0000-0000-0000F3010000}"/>
    <cellStyle name="Обычный 2 8 3 3" xfId="199" xr:uid="{00000000-0005-0000-0000-0000F4010000}"/>
    <cellStyle name="Обычный 2 8 3 3 2" xfId="649" xr:uid="{00000000-0005-0000-0000-0000F5010000}"/>
    <cellStyle name="Обычный 2 8 3 3 3" xfId="1099" xr:uid="{00000000-0005-0000-0000-0000F6010000}"/>
    <cellStyle name="Обычный 2 8 3 4" xfId="258" xr:uid="{00000000-0005-0000-0000-0000F7010000}"/>
    <cellStyle name="Обычный 2 8 3 4 2" xfId="708" xr:uid="{00000000-0005-0000-0000-0000F8010000}"/>
    <cellStyle name="Обычный 2 8 3 4 3" xfId="1158" xr:uid="{00000000-0005-0000-0000-0000F9010000}"/>
    <cellStyle name="Обычный 2 8 3 5" xfId="317" xr:uid="{00000000-0005-0000-0000-0000FA010000}"/>
    <cellStyle name="Обычный 2 8 3 5 2" xfId="767" xr:uid="{00000000-0005-0000-0000-0000FB010000}"/>
    <cellStyle name="Обычный 2 8 3 5 3" xfId="1217" xr:uid="{00000000-0005-0000-0000-0000FC010000}"/>
    <cellStyle name="Обычный 2 8 3 6" xfId="376" xr:uid="{00000000-0005-0000-0000-0000FD010000}"/>
    <cellStyle name="Обычный 2 8 3 6 2" xfId="826" xr:uid="{00000000-0005-0000-0000-0000FE010000}"/>
    <cellStyle name="Обычный 2 8 3 6 3" xfId="1276" xr:uid="{00000000-0005-0000-0000-0000FF010000}"/>
    <cellStyle name="Обычный 2 8 3 7" xfId="452" xr:uid="{00000000-0005-0000-0000-000000020000}"/>
    <cellStyle name="Обычный 2 8 3 7 2" xfId="981" xr:uid="{00000000-0005-0000-0000-000001020000}"/>
    <cellStyle name="Обычный 2 8 3 8" xfId="494" xr:uid="{00000000-0005-0000-0000-000002020000}"/>
    <cellStyle name="Обычный 2 8 3 9" xfId="885" xr:uid="{00000000-0005-0000-0000-000003020000}"/>
    <cellStyle name="Обычный 2 8 4" xfId="83" xr:uid="{00000000-0005-0000-0000-000004020000}"/>
    <cellStyle name="Обычный 2 8 4 2" xfId="533" xr:uid="{00000000-0005-0000-0000-000005020000}"/>
    <cellStyle name="Обычный 2 8 4 3" xfId="962" xr:uid="{00000000-0005-0000-0000-000006020000}"/>
    <cellStyle name="Обычный 2 8 5" xfId="121" xr:uid="{00000000-0005-0000-0000-000007020000}"/>
    <cellStyle name="Обычный 2 8 5 2" xfId="571" xr:uid="{00000000-0005-0000-0000-000008020000}"/>
    <cellStyle name="Обычный 2 8 5 3" xfId="1021" xr:uid="{00000000-0005-0000-0000-000009020000}"/>
    <cellStyle name="Обычный 2 8 6" xfId="180" xr:uid="{00000000-0005-0000-0000-00000A020000}"/>
    <cellStyle name="Обычный 2 8 6 2" xfId="630" xr:uid="{00000000-0005-0000-0000-00000B020000}"/>
    <cellStyle name="Обычный 2 8 6 3" xfId="1080" xr:uid="{00000000-0005-0000-0000-00000C020000}"/>
    <cellStyle name="Обычный 2 8 7" xfId="239" xr:uid="{00000000-0005-0000-0000-00000D020000}"/>
    <cellStyle name="Обычный 2 8 7 2" xfId="689" xr:uid="{00000000-0005-0000-0000-00000E020000}"/>
    <cellStyle name="Обычный 2 8 7 3" xfId="1139" xr:uid="{00000000-0005-0000-0000-00000F020000}"/>
    <cellStyle name="Обычный 2 8 8" xfId="298" xr:uid="{00000000-0005-0000-0000-000010020000}"/>
    <cellStyle name="Обычный 2 8 8 2" xfId="748" xr:uid="{00000000-0005-0000-0000-000011020000}"/>
    <cellStyle name="Обычный 2 8 8 3" xfId="1198" xr:uid="{00000000-0005-0000-0000-000012020000}"/>
    <cellStyle name="Обычный 2 8 9" xfId="357" xr:uid="{00000000-0005-0000-0000-000013020000}"/>
    <cellStyle name="Обычный 2 8 9 2" xfId="807" xr:uid="{00000000-0005-0000-0000-000014020000}"/>
    <cellStyle name="Обычный 2 8 9 3" xfId="1257" xr:uid="{00000000-0005-0000-0000-000015020000}"/>
    <cellStyle name="Обычный 2 9" xfId="20" xr:uid="{00000000-0005-0000-0000-000016020000}"/>
    <cellStyle name="Обычный 2 9 10" xfId="415" xr:uid="{00000000-0005-0000-0000-000017020000}"/>
    <cellStyle name="Обычный 2 9 10 2" xfId="924" xr:uid="{00000000-0005-0000-0000-000018020000}"/>
    <cellStyle name="Обычный 2 9 11" xfId="477" xr:uid="{00000000-0005-0000-0000-000019020000}"/>
    <cellStyle name="Обычный 2 9 12" xfId="868" xr:uid="{00000000-0005-0000-0000-00001A020000}"/>
    <cellStyle name="Обычный 2 9 2" xfId="64" xr:uid="{00000000-0005-0000-0000-00001B020000}"/>
    <cellStyle name="Обычный 2 9 2 10" xfId="906" xr:uid="{00000000-0005-0000-0000-00001C020000}"/>
    <cellStyle name="Обычный 2 9 2 2" xfId="102" xr:uid="{00000000-0005-0000-0000-00001D020000}"/>
    <cellStyle name="Обычный 2 9 2 2 2" xfId="552" xr:uid="{00000000-0005-0000-0000-00001E020000}"/>
    <cellStyle name="Обычный 2 9 2 2 3" xfId="1002" xr:uid="{00000000-0005-0000-0000-00001F020000}"/>
    <cellStyle name="Обычный 2 9 2 3" xfId="161" xr:uid="{00000000-0005-0000-0000-000020020000}"/>
    <cellStyle name="Обычный 2 9 2 3 2" xfId="611" xr:uid="{00000000-0005-0000-0000-000021020000}"/>
    <cellStyle name="Обычный 2 9 2 3 3" xfId="1061" xr:uid="{00000000-0005-0000-0000-000022020000}"/>
    <cellStyle name="Обычный 2 9 2 4" xfId="220" xr:uid="{00000000-0005-0000-0000-000023020000}"/>
    <cellStyle name="Обычный 2 9 2 4 2" xfId="670" xr:uid="{00000000-0005-0000-0000-000024020000}"/>
    <cellStyle name="Обычный 2 9 2 4 3" xfId="1120" xr:uid="{00000000-0005-0000-0000-000025020000}"/>
    <cellStyle name="Обычный 2 9 2 5" xfId="279" xr:uid="{00000000-0005-0000-0000-000026020000}"/>
    <cellStyle name="Обычный 2 9 2 5 2" xfId="729" xr:uid="{00000000-0005-0000-0000-000027020000}"/>
    <cellStyle name="Обычный 2 9 2 5 3" xfId="1179" xr:uid="{00000000-0005-0000-0000-000028020000}"/>
    <cellStyle name="Обычный 2 9 2 6" xfId="338" xr:uid="{00000000-0005-0000-0000-000029020000}"/>
    <cellStyle name="Обычный 2 9 2 6 2" xfId="788" xr:uid="{00000000-0005-0000-0000-00002A020000}"/>
    <cellStyle name="Обычный 2 9 2 6 3" xfId="1238" xr:uid="{00000000-0005-0000-0000-00002B020000}"/>
    <cellStyle name="Обычный 2 9 2 7" xfId="397" xr:uid="{00000000-0005-0000-0000-00002C020000}"/>
    <cellStyle name="Обычный 2 9 2 7 2" xfId="847" xr:uid="{00000000-0005-0000-0000-00002D020000}"/>
    <cellStyle name="Обычный 2 9 2 7 3" xfId="1297" xr:uid="{00000000-0005-0000-0000-00002E020000}"/>
    <cellStyle name="Обычный 2 9 2 8" xfId="434" xr:uid="{00000000-0005-0000-0000-00002F020000}"/>
    <cellStyle name="Обычный 2 9 2 8 2" xfId="943" xr:uid="{00000000-0005-0000-0000-000030020000}"/>
    <cellStyle name="Обычный 2 9 2 9" xfId="515" xr:uid="{00000000-0005-0000-0000-000031020000}"/>
    <cellStyle name="Обычный 2 9 3" xfId="44" xr:uid="{00000000-0005-0000-0000-000032020000}"/>
    <cellStyle name="Обычный 2 9 3 2" xfId="142" xr:uid="{00000000-0005-0000-0000-000033020000}"/>
    <cellStyle name="Обычный 2 9 3 2 2" xfId="592" xr:uid="{00000000-0005-0000-0000-000034020000}"/>
    <cellStyle name="Обычный 2 9 3 2 3" xfId="1042" xr:uid="{00000000-0005-0000-0000-000035020000}"/>
    <cellStyle name="Обычный 2 9 3 3" xfId="201" xr:uid="{00000000-0005-0000-0000-000036020000}"/>
    <cellStyle name="Обычный 2 9 3 3 2" xfId="651" xr:uid="{00000000-0005-0000-0000-000037020000}"/>
    <cellStyle name="Обычный 2 9 3 3 3" xfId="1101" xr:uid="{00000000-0005-0000-0000-000038020000}"/>
    <cellStyle name="Обычный 2 9 3 4" xfId="260" xr:uid="{00000000-0005-0000-0000-000039020000}"/>
    <cellStyle name="Обычный 2 9 3 4 2" xfId="710" xr:uid="{00000000-0005-0000-0000-00003A020000}"/>
    <cellStyle name="Обычный 2 9 3 4 3" xfId="1160" xr:uid="{00000000-0005-0000-0000-00003B020000}"/>
    <cellStyle name="Обычный 2 9 3 5" xfId="319" xr:uid="{00000000-0005-0000-0000-00003C020000}"/>
    <cellStyle name="Обычный 2 9 3 5 2" xfId="769" xr:uid="{00000000-0005-0000-0000-00003D020000}"/>
    <cellStyle name="Обычный 2 9 3 5 3" xfId="1219" xr:uid="{00000000-0005-0000-0000-00003E020000}"/>
    <cellStyle name="Обычный 2 9 3 6" xfId="378" xr:uid="{00000000-0005-0000-0000-00003F020000}"/>
    <cellStyle name="Обычный 2 9 3 6 2" xfId="828" xr:uid="{00000000-0005-0000-0000-000040020000}"/>
    <cellStyle name="Обычный 2 9 3 6 3" xfId="1278" xr:uid="{00000000-0005-0000-0000-000041020000}"/>
    <cellStyle name="Обычный 2 9 3 7" xfId="454" xr:uid="{00000000-0005-0000-0000-000042020000}"/>
    <cellStyle name="Обычный 2 9 3 7 2" xfId="983" xr:uid="{00000000-0005-0000-0000-000043020000}"/>
    <cellStyle name="Обычный 2 9 3 8" xfId="496" xr:uid="{00000000-0005-0000-0000-000044020000}"/>
    <cellStyle name="Обычный 2 9 3 9" xfId="887" xr:uid="{00000000-0005-0000-0000-000045020000}"/>
    <cellStyle name="Обычный 2 9 4" xfId="85" xr:uid="{00000000-0005-0000-0000-000046020000}"/>
    <cellStyle name="Обычный 2 9 4 2" xfId="535" xr:uid="{00000000-0005-0000-0000-000047020000}"/>
    <cellStyle name="Обычный 2 9 4 3" xfId="964" xr:uid="{00000000-0005-0000-0000-000048020000}"/>
    <cellStyle name="Обычный 2 9 5" xfId="123" xr:uid="{00000000-0005-0000-0000-000049020000}"/>
    <cellStyle name="Обычный 2 9 5 2" xfId="573" xr:uid="{00000000-0005-0000-0000-00004A020000}"/>
    <cellStyle name="Обычный 2 9 5 3" xfId="1023" xr:uid="{00000000-0005-0000-0000-00004B020000}"/>
    <cellStyle name="Обычный 2 9 6" xfId="182" xr:uid="{00000000-0005-0000-0000-00004C020000}"/>
    <cellStyle name="Обычный 2 9 6 2" xfId="632" xr:uid="{00000000-0005-0000-0000-00004D020000}"/>
    <cellStyle name="Обычный 2 9 6 3" xfId="1082" xr:uid="{00000000-0005-0000-0000-00004E020000}"/>
    <cellStyle name="Обычный 2 9 7" xfId="241" xr:uid="{00000000-0005-0000-0000-00004F020000}"/>
    <cellStyle name="Обычный 2 9 7 2" xfId="691" xr:uid="{00000000-0005-0000-0000-000050020000}"/>
    <cellStyle name="Обычный 2 9 7 3" xfId="1141" xr:uid="{00000000-0005-0000-0000-000051020000}"/>
    <cellStyle name="Обычный 2 9 8" xfId="300" xr:uid="{00000000-0005-0000-0000-000052020000}"/>
    <cellStyle name="Обычный 2 9 8 2" xfId="750" xr:uid="{00000000-0005-0000-0000-000053020000}"/>
    <cellStyle name="Обычный 2 9 8 3" xfId="1200" xr:uid="{00000000-0005-0000-0000-000054020000}"/>
    <cellStyle name="Обычный 2 9 9" xfId="359" xr:uid="{00000000-0005-0000-0000-000055020000}"/>
    <cellStyle name="Обычный 2 9 9 2" xfId="809" xr:uid="{00000000-0005-0000-0000-000056020000}"/>
    <cellStyle name="Обычный 2 9 9 3" xfId="1259" xr:uid="{00000000-0005-0000-0000-000057020000}"/>
    <cellStyle name="Обычный 3" xfId="6" xr:uid="{00000000-0005-0000-0000-000058020000}"/>
    <cellStyle name="Обычный 3 10" xfId="29" xr:uid="{00000000-0005-0000-0000-000059020000}"/>
    <cellStyle name="Обычный 3 10 10" xfId="465" xr:uid="{00000000-0005-0000-0000-00005A020000}"/>
    <cellStyle name="Обычный 3 10 11" xfId="856" xr:uid="{00000000-0005-0000-0000-00005B020000}"/>
    <cellStyle name="Обычный 3 10 2" xfId="51" xr:uid="{00000000-0005-0000-0000-00005C020000}"/>
    <cellStyle name="Обычный 3 10 2 2" xfId="148" xr:uid="{00000000-0005-0000-0000-00005D020000}"/>
    <cellStyle name="Обычный 3 10 2 2 2" xfId="598" xr:uid="{00000000-0005-0000-0000-00005E020000}"/>
    <cellStyle name="Обычный 3 10 2 2 3" xfId="1048" xr:uid="{00000000-0005-0000-0000-00005F020000}"/>
    <cellStyle name="Обычный 3 10 2 3" xfId="207" xr:uid="{00000000-0005-0000-0000-000060020000}"/>
    <cellStyle name="Обычный 3 10 2 3 2" xfId="657" xr:uid="{00000000-0005-0000-0000-000061020000}"/>
    <cellStyle name="Обычный 3 10 2 3 3" xfId="1107" xr:uid="{00000000-0005-0000-0000-000062020000}"/>
    <cellStyle name="Обычный 3 10 2 4" xfId="266" xr:uid="{00000000-0005-0000-0000-000063020000}"/>
    <cellStyle name="Обычный 3 10 2 4 2" xfId="716" xr:uid="{00000000-0005-0000-0000-000064020000}"/>
    <cellStyle name="Обычный 3 10 2 4 3" xfId="1166" xr:uid="{00000000-0005-0000-0000-000065020000}"/>
    <cellStyle name="Обычный 3 10 2 5" xfId="325" xr:uid="{00000000-0005-0000-0000-000066020000}"/>
    <cellStyle name="Обычный 3 10 2 5 2" xfId="775" xr:uid="{00000000-0005-0000-0000-000067020000}"/>
    <cellStyle name="Обычный 3 10 2 5 3" xfId="1225" xr:uid="{00000000-0005-0000-0000-000068020000}"/>
    <cellStyle name="Обычный 3 10 2 6" xfId="384" xr:uid="{00000000-0005-0000-0000-000069020000}"/>
    <cellStyle name="Обычный 3 10 2 6 2" xfId="834" xr:uid="{00000000-0005-0000-0000-00006A020000}"/>
    <cellStyle name="Обычный 3 10 2 6 3" xfId="1284" xr:uid="{00000000-0005-0000-0000-00006B020000}"/>
    <cellStyle name="Обычный 3 10 2 7" xfId="459" xr:uid="{00000000-0005-0000-0000-00006C020000}"/>
    <cellStyle name="Обычный 3 10 2 7 2" xfId="989" xr:uid="{00000000-0005-0000-0000-00006D020000}"/>
    <cellStyle name="Обычный 3 10 2 8" xfId="502" xr:uid="{00000000-0005-0000-0000-00006E020000}"/>
    <cellStyle name="Обычный 3 10 2 9" xfId="893" xr:uid="{00000000-0005-0000-0000-00006F020000}"/>
    <cellStyle name="Обычный 3 10 3" xfId="73" xr:uid="{00000000-0005-0000-0000-000070020000}"/>
    <cellStyle name="Обычный 3 10 3 2" xfId="523" xr:uid="{00000000-0005-0000-0000-000071020000}"/>
    <cellStyle name="Обычный 3 10 3 3" xfId="952" xr:uid="{00000000-0005-0000-0000-000072020000}"/>
    <cellStyle name="Обычный 3 10 4" xfId="111" xr:uid="{00000000-0005-0000-0000-000073020000}"/>
    <cellStyle name="Обычный 3 10 4 2" xfId="561" xr:uid="{00000000-0005-0000-0000-000074020000}"/>
    <cellStyle name="Обычный 3 10 4 3" xfId="1011" xr:uid="{00000000-0005-0000-0000-000075020000}"/>
    <cellStyle name="Обычный 3 10 5" xfId="170" xr:uid="{00000000-0005-0000-0000-000076020000}"/>
    <cellStyle name="Обычный 3 10 5 2" xfId="620" xr:uid="{00000000-0005-0000-0000-000077020000}"/>
    <cellStyle name="Обычный 3 10 5 3" xfId="1070" xr:uid="{00000000-0005-0000-0000-000078020000}"/>
    <cellStyle name="Обычный 3 10 6" xfId="229" xr:uid="{00000000-0005-0000-0000-000079020000}"/>
    <cellStyle name="Обычный 3 10 6 2" xfId="679" xr:uid="{00000000-0005-0000-0000-00007A020000}"/>
    <cellStyle name="Обычный 3 10 6 3" xfId="1129" xr:uid="{00000000-0005-0000-0000-00007B020000}"/>
    <cellStyle name="Обычный 3 10 7" xfId="288" xr:uid="{00000000-0005-0000-0000-00007C020000}"/>
    <cellStyle name="Обычный 3 10 7 2" xfId="738" xr:uid="{00000000-0005-0000-0000-00007D020000}"/>
    <cellStyle name="Обычный 3 10 7 3" xfId="1188" xr:uid="{00000000-0005-0000-0000-00007E020000}"/>
    <cellStyle name="Обычный 3 10 8" xfId="347" xr:uid="{00000000-0005-0000-0000-00007F020000}"/>
    <cellStyle name="Обычный 3 10 8 2" xfId="797" xr:uid="{00000000-0005-0000-0000-000080020000}"/>
    <cellStyle name="Обычный 3 10 8 3" xfId="1247" xr:uid="{00000000-0005-0000-0000-000081020000}"/>
    <cellStyle name="Обычный 3 10 9" xfId="421" xr:uid="{00000000-0005-0000-0000-000082020000}"/>
    <cellStyle name="Обычный 3 10 9 2" xfId="930" xr:uid="{00000000-0005-0000-0000-000083020000}"/>
    <cellStyle name="Обычный 3 11" xfId="31" xr:uid="{00000000-0005-0000-0000-000084020000}"/>
    <cellStyle name="Обычный 3 11 2" xfId="129" xr:uid="{00000000-0005-0000-0000-000085020000}"/>
    <cellStyle name="Обычный 3 11 2 2" xfId="579" xr:uid="{00000000-0005-0000-0000-000086020000}"/>
    <cellStyle name="Обычный 3 11 2 3" xfId="1029" xr:uid="{00000000-0005-0000-0000-000087020000}"/>
    <cellStyle name="Обычный 3 11 3" xfId="188" xr:uid="{00000000-0005-0000-0000-000088020000}"/>
    <cellStyle name="Обычный 3 11 3 2" xfId="638" xr:uid="{00000000-0005-0000-0000-000089020000}"/>
    <cellStyle name="Обычный 3 11 3 3" xfId="1088" xr:uid="{00000000-0005-0000-0000-00008A020000}"/>
    <cellStyle name="Обычный 3 11 4" xfId="247" xr:uid="{00000000-0005-0000-0000-00008B020000}"/>
    <cellStyle name="Обычный 3 11 4 2" xfId="697" xr:uid="{00000000-0005-0000-0000-00008C020000}"/>
    <cellStyle name="Обычный 3 11 4 3" xfId="1147" xr:uid="{00000000-0005-0000-0000-00008D020000}"/>
    <cellStyle name="Обычный 3 11 5" xfId="306" xr:uid="{00000000-0005-0000-0000-00008E020000}"/>
    <cellStyle name="Обычный 3 11 5 2" xfId="756" xr:uid="{00000000-0005-0000-0000-00008F020000}"/>
    <cellStyle name="Обычный 3 11 5 3" xfId="1206" xr:uid="{00000000-0005-0000-0000-000090020000}"/>
    <cellStyle name="Обычный 3 11 6" xfId="365" xr:uid="{00000000-0005-0000-0000-000091020000}"/>
    <cellStyle name="Обычный 3 11 6 2" xfId="815" xr:uid="{00000000-0005-0000-0000-000092020000}"/>
    <cellStyle name="Обычный 3 11 6 3" xfId="1265" xr:uid="{00000000-0005-0000-0000-000093020000}"/>
    <cellStyle name="Обычный 3 11 7" xfId="441" xr:uid="{00000000-0005-0000-0000-000094020000}"/>
    <cellStyle name="Обычный 3 11 7 2" xfId="970" xr:uid="{00000000-0005-0000-0000-000095020000}"/>
    <cellStyle name="Обычный 3 11 8" xfId="483" xr:uid="{00000000-0005-0000-0000-000096020000}"/>
    <cellStyle name="Обычный 3 11 9" xfId="874" xr:uid="{00000000-0005-0000-0000-000097020000}"/>
    <cellStyle name="Обычный 3 12" xfId="69" xr:uid="{00000000-0005-0000-0000-000098020000}"/>
    <cellStyle name="Обычный 3 12 2" xfId="520" xr:uid="{00000000-0005-0000-0000-000099020000}"/>
    <cellStyle name="Обычный 3 12 3" xfId="948" xr:uid="{00000000-0005-0000-0000-00009A020000}"/>
    <cellStyle name="Обычный 3 13" xfId="107" xr:uid="{00000000-0005-0000-0000-00009B020000}"/>
    <cellStyle name="Обычный 3 13 2" xfId="557" xr:uid="{00000000-0005-0000-0000-00009C020000}"/>
    <cellStyle name="Обычный 3 13 3" xfId="1007" xr:uid="{00000000-0005-0000-0000-00009D020000}"/>
    <cellStyle name="Обычный 3 14" xfId="166" xr:uid="{00000000-0005-0000-0000-00009E020000}"/>
    <cellStyle name="Обычный 3 14 2" xfId="616" xr:uid="{00000000-0005-0000-0000-00009F020000}"/>
    <cellStyle name="Обычный 3 14 3" xfId="1066" xr:uid="{00000000-0005-0000-0000-0000A0020000}"/>
    <cellStyle name="Обычный 3 15" xfId="225" xr:uid="{00000000-0005-0000-0000-0000A1020000}"/>
    <cellStyle name="Обычный 3 15 2" xfId="675" xr:uid="{00000000-0005-0000-0000-0000A2020000}"/>
    <cellStyle name="Обычный 3 15 3" xfId="1125" xr:uid="{00000000-0005-0000-0000-0000A3020000}"/>
    <cellStyle name="Обычный 3 16" xfId="284" xr:uid="{00000000-0005-0000-0000-0000A4020000}"/>
    <cellStyle name="Обычный 3 16 2" xfId="734" xr:uid="{00000000-0005-0000-0000-0000A5020000}"/>
    <cellStyle name="Обычный 3 16 3" xfId="1184" xr:uid="{00000000-0005-0000-0000-0000A6020000}"/>
    <cellStyle name="Обычный 3 17" xfId="343" xr:uid="{00000000-0005-0000-0000-0000A7020000}"/>
    <cellStyle name="Обычный 3 17 2" xfId="793" xr:uid="{00000000-0005-0000-0000-0000A8020000}"/>
    <cellStyle name="Обычный 3 17 3" xfId="1243" xr:uid="{00000000-0005-0000-0000-0000A9020000}"/>
    <cellStyle name="Обычный 3 18" xfId="402" xr:uid="{00000000-0005-0000-0000-0000AA020000}"/>
    <cellStyle name="Обычный 3 18 2" xfId="911" xr:uid="{00000000-0005-0000-0000-0000AB020000}"/>
    <cellStyle name="Обычный 3 19" xfId="461" xr:uid="{00000000-0005-0000-0000-0000AC020000}"/>
    <cellStyle name="Обычный 3 2" xfId="9" xr:uid="{00000000-0005-0000-0000-0000AD020000}"/>
    <cellStyle name="Обычный 3 2 10" xfId="404" xr:uid="{00000000-0005-0000-0000-0000AE020000}"/>
    <cellStyle name="Обычный 3 2 10 2" xfId="913" xr:uid="{00000000-0005-0000-0000-0000AF020000}"/>
    <cellStyle name="Обычный 3 2 11" xfId="466" xr:uid="{00000000-0005-0000-0000-0000B0020000}"/>
    <cellStyle name="Обычный 3 2 12" xfId="857" xr:uid="{00000000-0005-0000-0000-0000B1020000}"/>
    <cellStyle name="Обычный 3 2 2" xfId="53" xr:uid="{00000000-0005-0000-0000-0000B2020000}"/>
    <cellStyle name="Обычный 3 2 2 10" xfId="895" xr:uid="{00000000-0005-0000-0000-0000B3020000}"/>
    <cellStyle name="Обычный 3 2 2 2" xfId="91" xr:uid="{00000000-0005-0000-0000-0000B4020000}"/>
    <cellStyle name="Обычный 3 2 2 2 2" xfId="541" xr:uid="{00000000-0005-0000-0000-0000B5020000}"/>
    <cellStyle name="Обычный 3 2 2 2 3" xfId="991" xr:uid="{00000000-0005-0000-0000-0000B6020000}"/>
    <cellStyle name="Обычный 3 2 2 3" xfId="150" xr:uid="{00000000-0005-0000-0000-0000B7020000}"/>
    <cellStyle name="Обычный 3 2 2 3 2" xfId="600" xr:uid="{00000000-0005-0000-0000-0000B8020000}"/>
    <cellStyle name="Обычный 3 2 2 3 3" xfId="1050" xr:uid="{00000000-0005-0000-0000-0000B9020000}"/>
    <cellStyle name="Обычный 3 2 2 4" xfId="209" xr:uid="{00000000-0005-0000-0000-0000BA020000}"/>
    <cellStyle name="Обычный 3 2 2 4 2" xfId="659" xr:uid="{00000000-0005-0000-0000-0000BB020000}"/>
    <cellStyle name="Обычный 3 2 2 4 3" xfId="1109" xr:uid="{00000000-0005-0000-0000-0000BC020000}"/>
    <cellStyle name="Обычный 3 2 2 5" xfId="268" xr:uid="{00000000-0005-0000-0000-0000BD020000}"/>
    <cellStyle name="Обычный 3 2 2 5 2" xfId="718" xr:uid="{00000000-0005-0000-0000-0000BE020000}"/>
    <cellStyle name="Обычный 3 2 2 5 3" xfId="1168" xr:uid="{00000000-0005-0000-0000-0000BF020000}"/>
    <cellStyle name="Обычный 3 2 2 6" xfId="327" xr:uid="{00000000-0005-0000-0000-0000C0020000}"/>
    <cellStyle name="Обычный 3 2 2 6 2" xfId="777" xr:uid="{00000000-0005-0000-0000-0000C1020000}"/>
    <cellStyle name="Обычный 3 2 2 6 3" xfId="1227" xr:uid="{00000000-0005-0000-0000-0000C2020000}"/>
    <cellStyle name="Обычный 3 2 2 7" xfId="386" xr:uid="{00000000-0005-0000-0000-0000C3020000}"/>
    <cellStyle name="Обычный 3 2 2 7 2" xfId="836" xr:uid="{00000000-0005-0000-0000-0000C4020000}"/>
    <cellStyle name="Обычный 3 2 2 7 3" xfId="1286" xr:uid="{00000000-0005-0000-0000-0000C5020000}"/>
    <cellStyle name="Обычный 3 2 2 8" xfId="423" xr:uid="{00000000-0005-0000-0000-0000C6020000}"/>
    <cellStyle name="Обычный 3 2 2 8 2" xfId="932" xr:uid="{00000000-0005-0000-0000-0000C7020000}"/>
    <cellStyle name="Обычный 3 2 2 9" xfId="504" xr:uid="{00000000-0005-0000-0000-0000C8020000}"/>
    <cellStyle name="Обычный 3 2 3" xfId="33" xr:uid="{00000000-0005-0000-0000-0000C9020000}"/>
    <cellStyle name="Обычный 3 2 3 2" xfId="131" xr:uid="{00000000-0005-0000-0000-0000CA020000}"/>
    <cellStyle name="Обычный 3 2 3 2 2" xfId="581" xr:uid="{00000000-0005-0000-0000-0000CB020000}"/>
    <cellStyle name="Обычный 3 2 3 2 3" xfId="1031" xr:uid="{00000000-0005-0000-0000-0000CC020000}"/>
    <cellStyle name="Обычный 3 2 3 3" xfId="190" xr:uid="{00000000-0005-0000-0000-0000CD020000}"/>
    <cellStyle name="Обычный 3 2 3 3 2" xfId="640" xr:uid="{00000000-0005-0000-0000-0000CE020000}"/>
    <cellStyle name="Обычный 3 2 3 3 3" xfId="1090" xr:uid="{00000000-0005-0000-0000-0000CF020000}"/>
    <cellStyle name="Обычный 3 2 3 4" xfId="249" xr:uid="{00000000-0005-0000-0000-0000D0020000}"/>
    <cellStyle name="Обычный 3 2 3 4 2" xfId="699" xr:uid="{00000000-0005-0000-0000-0000D1020000}"/>
    <cellStyle name="Обычный 3 2 3 4 3" xfId="1149" xr:uid="{00000000-0005-0000-0000-0000D2020000}"/>
    <cellStyle name="Обычный 3 2 3 5" xfId="308" xr:uid="{00000000-0005-0000-0000-0000D3020000}"/>
    <cellStyle name="Обычный 3 2 3 5 2" xfId="758" xr:uid="{00000000-0005-0000-0000-0000D4020000}"/>
    <cellStyle name="Обычный 3 2 3 5 3" xfId="1208" xr:uid="{00000000-0005-0000-0000-0000D5020000}"/>
    <cellStyle name="Обычный 3 2 3 6" xfId="367" xr:uid="{00000000-0005-0000-0000-0000D6020000}"/>
    <cellStyle name="Обычный 3 2 3 6 2" xfId="817" xr:uid="{00000000-0005-0000-0000-0000D7020000}"/>
    <cellStyle name="Обычный 3 2 3 6 3" xfId="1267" xr:uid="{00000000-0005-0000-0000-0000D8020000}"/>
    <cellStyle name="Обычный 3 2 3 7" xfId="443" xr:uid="{00000000-0005-0000-0000-0000D9020000}"/>
    <cellStyle name="Обычный 3 2 3 7 2" xfId="972" xr:uid="{00000000-0005-0000-0000-0000DA020000}"/>
    <cellStyle name="Обычный 3 2 3 8" xfId="485" xr:uid="{00000000-0005-0000-0000-0000DB020000}"/>
    <cellStyle name="Обычный 3 2 3 9" xfId="876" xr:uid="{00000000-0005-0000-0000-0000DC020000}"/>
    <cellStyle name="Обычный 3 2 4" xfId="74" xr:uid="{00000000-0005-0000-0000-0000DD020000}"/>
    <cellStyle name="Обычный 3 2 4 2" xfId="524" xr:uid="{00000000-0005-0000-0000-0000DE020000}"/>
    <cellStyle name="Обычный 3 2 4 3" xfId="953" xr:uid="{00000000-0005-0000-0000-0000DF020000}"/>
    <cellStyle name="Обычный 3 2 5" xfId="112" xr:uid="{00000000-0005-0000-0000-0000E0020000}"/>
    <cellStyle name="Обычный 3 2 5 2" xfId="562" xr:uid="{00000000-0005-0000-0000-0000E1020000}"/>
    <cellStyle name="Обычный 3 2 5 3" xfId="1012" xr:uid="{00000000-0005-0000-0000-0000E2020000}"/>
    <cellStyle name="Обычный 3 2 6" xfId="171" xr:uid="{00000000-0005-0000-0000-0000E3020000}"/>
    <cellStyle name="Обычный 3 2 6 2" xfId="621" xr:uid="{00000000-0005-0000-0000-0000E4020000}"/>
    <cellStyle name="Обычный 3 2 6 3" xfId="1071" xr:uid="{00000000-0005-0000-0000-0000E5020000}"/>
    <cellStyle name="Обычный 3 2 7" xfId="230" xr:uid="{00000000-0005-0000-0000-0000E6020000}"/>
    <cellStyle name="Обычный 3 2 7 2" xfId="680" xr:uid="{00000000-0005-0000-0000-0000E7020000}"/>
    <cellStyle name="Обычный 3 2 7 3" xfId="1130" xr:uid="{00000000-0005-0000-0000-0000E8020000}"/>
    <cellStyle name="Обычный 3 2 8" xfId="289" xr:uid="{00000000-0005-0000-0000-0000E9020000}"/>
    <cellStyle name="Обычный 3 2 8 2" xfId="739" xr:uid="{00000000-0005-0000-0000-0000EA020000}"/>
    <cellStyle name="Обычный 3 2 8 3" xfId="1189" xr:uid="{00000000-0005-0000-0000-0000EB020000}"/>
    <cellStyle name="Обычный 3 2 9" xfId="348" xr:uid="{00000000-0005-0000-0000-0000EC020000}"/>
    <cellStyle name="Обычный 3 2 9 2" xfId="798" xr:uid="{00000000-0005-0000-0000-0000ED020000}"/>
    <cellStyle name="Обычный 3 2 9 3" xfId="1248" xr:uid="{00000000-0005-0000-0000-0000EE020000}"/>
    <cellStyle name="Обычный 3 20" xfId="852" xr:uid="{00000000-0005-0000-0000-0000EF020000}"/>
    <cellStyle name="Обычный 3 3" xfId="11" xr:uid="{00000000-0005-0000-0000-0000F0020000}"/>
    <cellStyle name="Обычный 3 3 10" xfId="406" xr:uid="{00000000-0005-0000-0000-0000F1020000}"/>
    <cellStyle name="Обычный 3 3 10 2" xfId="915" xr:uid="{00000000-0005-0000-0000-0000F2020000}"/>
    <cellStyle name="Обычный 3 3 11" xfId="468" xr:uid="{00000000-0005-0000-0000-0000F3020000}"/>
    <cellStyle name="Обычный 3 3 12" xfId="859" xr:uid="{00000000-0005-0000-0000-0000F4020000}"/>
    <cellStyle name="Обычный 3 3 2" xfId="55" xr:uid="{00000000-0005-0000-0000-0000F5020000}"/>
    <cellStyle name="Обычный 3 3 2 10" xfId="897" xr:uid="{00000000-0005-0000-0000-0000F6020000}"/>
    <cellStyle name="Обычный 3 3 2 2" xfId="93" xr:uid="{00000000-0005-0000-0000-0000F7020000}"/>
    <cellStyle name="Обычный 3 3 2 2 2" xfId="543" xr:uid="{00000000-0005-0000-0000-0000F8020000}"/>
    <cellStyle name="Обычный 3 3 2 2 3" xfId="993" xr:uid="{00000000-0005-0000-0000-0000F9020000}"/>
    <cellStyle name="Обычный 3 3 2 3" xfId="152" xr:uid="{00000000-0005-0000-0000-0000FA020000}"/>
    <cellStyle name="Обычный 3 3 2 3 2" xfId="602" xr:uid="{00000000-0005-0000-0000-0000FB020000}"/>
    <cellStyle name="Обычный 3 3 2 3 3" xfId="1052" xr:uid="{00000000-0005-0000-0000-0000FC020000}"/>
    <cellStyle name="Обычный 3 3 2 4" xfId="211" xr:uid="{00000000-0005-0000-0000-0000FD020000}"/>
    <cellStyle name="Обычный 3 3 2 4 2" xfId="661" xr:uid="{00000000-0005-0000-0000-0000FE020000}"/>
    <cellStyle name="Обычный 3 3 2 4 3" xfId="1111" xr:uid="{00000000-0005-0000-0000-0000FF020000}"/>
    <cellStyle name="Обычный 3 3 2 5" xfId="270" xr:uid="{00000000-0005-0000-0000-000000030000}"/>
    <cellStyle name="Обычный 3 3 2 5 2" xfId="720" xr:uid="{00000000-0005-0000-0000-000001030000}"/>
    <cellStyle name="Обычный 3 3 2 5 3" xfId="1170" xr:uid="{00000000-0005-0000-0000-000002030000}"/>
    <cellStyle name="Обычный 3 3 2 6" xfId="329" xr:uid="{00000000-0005-0000-0000-000003030000}"/>
    <cellStyle name="Обычный 3 3 2 6 2" xfId="779" xr:uid="{00000000-0005-0000-0000-000004030000}"/>
    <cellStyle name="Обычный 3 3 2 6 3" xfId="1229" xr:uid="{00000000-0005-0000-0000-000005030000}"/>
    <cellStyle name="Обычный 3 3 2 7" xfId="388" xr:uid="{00000000-0005-0000-0000-000006030000}"/>
    <cellStyle name="Обычный 3 3 2 7 2" xfId="838" xr:uid="{00000000-0005-0000-0000-000007030000}"/>
    <cellStyle name="Обычный 3 3 2 7 3" xfId="1288" xr:uid="{00000000-0005-0000-0000-000008030000}"/>
    <cellStyle name="Обычный 3 3 2 8" xfId="425" xr:uid="{00000000-0005-0000-0000-000009030000}"/>
    <cellStyle name="Обычный 3 3 2 8 2" xfId="934" xr:uid="{00000000-0005-0000-0000-00000A030000}"/>
    <cellStyle name="Обычный 3 3 2 9" xfId="506" xr:uid="{00000000-0005-0000-0000-00000B030000}"/>
    <cellStyle name="Обычный 3 3 3" xfId="35" xr:uid="{00000000-0005-0000-0000-00000C030000}"/>
    <cellStyle name="Обычный 3 3 3 2" xfId="133" xr:uid="{00000000-0005-0000-0000-00000D030000}"/>
    <cellStyle name="Обычный 3 3 3 2 2" xfId="583" xr:uid="{00000000-0005-0000-0000-00000E030000}"/>
    <cellStyle name="Обычный 3 3 3 2 3" xfId="1033" xr:uid="{00000000-0005-0000-0000-00000F030000}"/>
    <cellStyle name="Обычный 3 3 3 3" xfId="192" xr:uid="{00000000-0005-0000-0000-000010030000}"/>
    <cellStyle name="Обычный 3 3 3 3 2" xfId="642" xr:uid="{00000000-0005-0000-0000-000011030000}"/>
    <cellStyle name="Обычный 3 3 3 3 3" xfId="1092" xr:uid="{00000000-0005-0000-0000-000012030000}"/>
    <cellStyle name="Обычный 3 3 3 4" xfId="251" xr:uid="{00000000-0005-0000-0000-000013030000}"/>
    <cellStyle name="Обычный 3 3 3 4 2" xfId="701" xr:uid="{00000000-0005-0000-0000-000014030000}"/>
    <cellStyle name="Обычный 3 3 3 4 3" xfId="1151" xr:uid="{00000000-0005-0000-0000-000015030000}"/>
    <cellStyle name="Обычный 3 3 3 5" xfId="310" xr:uid="{00000000-0005-0000-0000-000016030000}"/>
    <cellStyle name="Обычный 3 3 3 5 2" xfId="760" xr:uid="{00000000-0005-0000-0000-000017030000}"/>
    <cellStyle name="Обычный 3 3 3 5 3" xfId="1210" xr:uid="{00000000-0005-0000-0000-000018030000}"/>
    <cellStyle name="Обычный 3 3 3 6" xfId="369" xr:uid="{00000000-0005-0000-0000-000019030000}"/>
    <cellStyle name="Обычный 3 3 3 6 2" xfId="819" xr:uid="{00000000-0005-0000-0000-00001A030000}"/>
    <cellStyle name="Обычный 3 3 3 6 3" xfId="1269" xr:uid="{00000000-0005-0000-0000-00001B030000}"/>
    <cellStyle name="Обычный 3 3 3 7" xfId="445" xr:uid="{00000000-0005-0000-0000-00001C030000}"/>
    <cellStyle name="Обычный 3 3 3 7 2" xfId="974" xr:uid="{00000000-0005-0000-0000-00001D030000}"/>
    <cellStyle name="Обычный 3 3 3 8" xfId="487" xr:uid="{00000000-0005-0000-0000-00001E030000}"/>
    <cellStyle name="Обычный 3 3 3 9" xfId="878" xr:uid="{00000000-0005-0000-0000-00001F030000}"/>
    <cellStyle name="Обычный 3 3 4" xfId="76" xr:uid="{00000000-0005-0000-0000-000020030000}"/>
    <cellStyle name="Обычный 3 3 4 2" xfId="526" xr:uid="{00000000-0005-0000-0000-000021030000}"/>
    <cellStyle name="Обычный 3 3 4 3" xfId="955" xr:uid="{00000000-0005-0000-0000-000022030000}"/>
    <cellStyle name="Обычный 3 3 5" xfId="114" xr:uid="{00000000-0005-0000-0000-000023030000}"/>
    <cellStyle name="Обычный 3 3 5 2" xfId="564" xr:uid="{00000000-0005-0000-0000-000024030000}"/>
    <cellStyle name="Обычный 3 3 5 3" xfId="1014" xr:uid="{00000000-0005-0000-0000-000025030000}"/>
    <cellStyle name="Обычный 3 3 6" xfId="173" xr:uid="{00000000-0005-0000-0000-000026030000}"/>
    <cellStyle name="Обычный 3 3 6 2" xfId="623" xr:uid="{00000000-0005-0000-0000-000027030000}"/>
    <cellStyle name="Обычный 3 3 6 3" xfId="1073" xr:uid="{00000000-0005-0000-0000-000028030000}"/>
    <cellStyle name="Обычный 3 3 7" xfId="232" xr:uid="{00000000-0005-0000-0000-000029030000}"/>
    <cellStyle name="Обычный 3 3 7 2" xfId="682" xr:uid="{00000000-0005-0000-0000-00002A030000}"/>
    <cellStyle name="Обычный 3 3 7 3" xfId="1132" xr:uid="{00000000-0005-0000-0000-00002B030000}"/>
    <cellStyle name="Обычный 3 3 8" xfId="291" xr:uid="{00000000-0005-0000-0000-00002C030000}"/>
    <cellStyle name="Обычный 3 3 8 2" xfId="741" xr:uid="{00000000-0005-0000-0000-00002D030000}"/>
    <cellStyle name="Обычный 3 3 8 3" xfId="1191" xr:uid="{00000000-0005-0000-0000-00002E030000}"/>
    <cellStyle name="Обычный 3 3 9" xfId="350" xr:uid="{00000000-0005-0000-0000-00002F030000}"/>
    <cellStyle name="Обычный 3 3 9 2" xfId="800" xr:uid="{00000000-0005-0000-0000-000030030000}"/>
    <cellStyle name="Обычный 3 3 9 3" xfId="1250" xr:uid="{00000000-0005-0000-0000-000031030000}"/>
    <cellStyle name="Обычный 3 4" xfId="13" xr:uid="{00000000-0005-0000-0000-000032030000}"/>
    <cellStyle name="Обычный 3 4 10" xfId="408" xr:uid="{00000000-0005-0000-0000-000033030000}"/>
    <cellStyle name="Обычный 3 4 10 2" xfId="917" xr:uid="{00000000-0005-0000-0000-000034030000}"/>
    <cellStyle name="Обычный 3 4 11" xfId="470" xr:uid="{00000000-0005-0000-0000-000035030000}"/>
    <cellStyle name="Обычный 3 4 12" xfId="861" xr:uid="{00000000-0005-0000-0000-000036030000}"/>
    <cellStyle name="Обычный 3 4 2" xfId="57" xr:uid="{00000000-0005-0000-0000-000037030000}"/>
    <cellStyle name="Обычный 3 4 2 10" xfId="899" xr:uid="{00000000-0005-0000-0000-000038030000}"/>
    <cellStyle name="Обычный 3 4 2 2" xfId="95" xr:uid="{00000000-0005-0000-0000-000039030000}"/>
    <cellStyle name="Обычный 3 4 2 2 2" xfId="545" xr:uid="{00000000-0005-0000-0000-00003A030000}"/>
    <cellStyle name="Обычный 3 4 2 2 3" xfId="995" xr:uid="{00000000-0005-0000-0000-00003B030000}"/>
    <cellStyle name="Обычный 3 4 2 3" xfId="154" xr:uid="{00000000-0005-0000-0000-00003C030000}"/>
    <cellStyle name="Обычный 3 4 2 3 2" xfId="604" xr:uid="{00000000-0005-0000-0000-00003D030000}"/>
    <cellStyle name="Обычный 3 4 2 3 3" xfId="1054" xr:uid="{00000000-0005-0000-0000-00003E030000}"/>
    <cellStyle name="Обычный 3 4 2 4" xfId="213" xr:uid="{00000000-0005-0000-0000-00003F030000}"/>
    <cellStyle name="Обычный 3 4 2 4 2" xfId="663" xr:uid="{00000000-0005-0000-0000-000040030000}"/>
    <cellStyle name="Обычный 3 4 2 4 3" xfId="1113" xr:uid="{00000000-0005-0000-0000-000041030000}"/>
    <cellStyle name="Обычный 3 4 2 5" xfId="272" xr:uid="{00000000-0005-0000-0000-000042030000}"/>
    <cellStyle name="Обычный 3 4 2 5 2" xfId="722" xr:uid="{00000000-0005-0000-0000-000043030000}"/>
    <cellStyle name="Обычный 3 4 2 5 3" xfId="1172" xr:uid="{00000000-0005-0000-0000-000044030000}"/>
    <cellStyle name="Обычный 3 4 2 6" xfId="331" xr:uid="{00000000-0005-0000-0000-000045030000}"/>
    <cellStyle name="Обычный 3 4 2 6 2" xfId="781" xr:uid="{00000000-0005-0000-0000-000046030000}"/>
    <cellStyle name="Обычный 3 4 2 6 3" xfId="1231" xr:uid="{00000000-0005-0000-0000-000047030000}"/>
    <cellStyle name="Обычный 3 4 2 7" xfId="390" xr:uid="{00000000-0005-0000-0000-000048030000}"/>
    <cellStyle name="Обычный 3 4 2 7 2" xfId="840" xr:uid="{00000000-0005-0000-0000-000049030000}"/>
    <cellStyle name="Обычный 3 4 2 7 3" xfId="1290" xr:uid="{00000000-0005-0000-0000-00004A030000}"/>
    <cellStyle name="Обычный 3 4 2 8" xfId="427" xr:uid="{00000000-0005-0000-0000-00004B030000}"/>
    <cellStyle name="Обычный 3 4 2 8 2" xfId="936" xr:uid="{00000000-0005-0000-0000-00004C030000}"/>
    <cellStyle name="Обычный 3 4 2 9" xfId="508" xr:uid="{00000000-0005-0000-0000-00004D030000}"/>
    <cellStyle name="Обычный 3 4 3" xfId="37" xr:uid="{00000000-0005-0000-0000-00004E030000}"/>
    <cellStyle name="Обычный 3 4 3 2" xfId="135" xr:uid="{00000000-0005-0000-0000-00004F030000}"/>
    <cellStyle name="Обычный 3 4 3 2 2" xfId="585" xr:uid="{00000000-0005-0000-0000-000050030000}"/>
    <cellStyle name="Обычный 3 4 3 2 3" xfId="1035" xr:uid="{00000000-0005-0000-0000-000051030000}"/>
    <cellStyle name="Обычный 3 4 3 3" xfId="194" xr:uid="{00000000-0005-0000-0000-000052030000}"/>
    <cellStyle name="Обычный 3 4 3 3 2" xfId="644" xr:uid="{00000000-0005-0000-0000-000053030000}"/>
    <cellStyle name="Обычный 3 4 3 3 3" xfId="1094" xr:uid="{00000000-0005-0000-0000-000054030000}"/>
    <cellStyle name="Обычный 3 4 3 4" xfId="253" xr:uid="{00000000-0005-0000-0000-000055030000}"/>
    <cellStyle name="Обычный 3 4 3 4 2" xfId="703" xr:uid="{00000000-0005-0000-0000-000056030000}"/>
    <cellStyle name="Обычный 3 4 3 4 3" xfId="1153" xr:uid="{00000000-0005-0000-0000-000057030000}"/>
    <cellStyle name="Обычный 3 4 3 5" xfId="312" xr:uid="{00000000-0005-0000-0000-000058030000}"/>
    <cellStyle name="Обычный 3 4 3 5 2" xfId="762" xr:uid="{00000000-0005-0000-0000-000059030000}"/>
    <cellStyle name="Обычный 3 4 3 5 3" xfId="1212" xr:uid="{00000000-0005-0000-0000-00005A030000}"/>
    <cellStyle name="Обычный 3 4 3 6" xfId="371" xr:uid="{00000000-0005-0000-0000-00005B030000}"/>
    <cellStyle name="Обычный 3 4 3 6 2" xfId="821" xr:uid="{00000000-0005-0000-0000-00005C030000}"/>
    <cellStyle name="Обычный 3 4 3 6 3" xfId="1271" xr:uid="{00000000-0005-0000-0000-00005D030000}"/>
    <cellStyle name="Обычный 3 4 3 7" xfId="447" xr:uid="{00000000-0005-0000-0000-00005E030000}"/>
    <cellStyle name="Обычный 3 4 3 7 2" xfId="976" xr:uid="{00000000-0005-0000-0000-00005F030000}"/>
    <cellStyle name="Обычный 3 4 3 8" xfId="489" xr:uid="{00000000-0005-0000-0000-000060030000}"/>
    <cellStyle name="Обычный 3 4 3 9" xfId="880" xr:uid="{00000000-0005-0000-0000-000061030000}"/>
    <cellStyle name="Обычный 3 4 4" xfId="78" xr:uid="{00000000-0005-0000-0000-000062030000}"/>
    <cellStyle name="Обычный 3 4 4 2" xfId="528" xr:uid="{00000000-0005-0000-0000-000063030000}"/>
    <cellStyle name="Обычный 3 4 4 3" xfId="957" xr:uid="{00000000-0005-0000-0000-000064030000}"/>
    <cellStyle name="Обычный 3 4 5" xfId="116" xr:uid="{00000000-0005-0000-0000-000065030000}"/>
    <cellStyle name="Обычный 3 4 5 2" xfId="566" xr:uid="{00000000-0005-0000-0000-000066030000}"/>
    <cellStyle name="Обычный 3 4 5 3" xfId="1016" xr:uid="{00000000-0005-0000-0000-000067030000}"/>
    <cellStyle name="Обычный 3 4 6" xfId="175" xr:uid="{00000000-0005-0000-0000-000068030000}"/>
    <cellStyle name="Обычный 3 4 6 2" xfId="625" xr:uid="{00000000-0005-0000-0000-000069030000}"/>
    <cellStyle name="Обычный 3 4 6 3" xfId="1075" xr:uid="{00000000-0005-0000-0000-00006A030000}"/>
    <cellStyle name="Обычный 3 4 7" xfId="234" xr:uid="{00000000-0005-0000-0000-00006B030000}"/>
    <cellStyle name="Обычный 3 4 7 2" xfId="684" xr:uid="{00000000-0005-0000-0000-00006C030000}"/>
    <cellStyle name="Обычный 3 4 7 3" xfId="1134" xr:uid="{00000000-0005-0000-0000-00006D030000}"/>
    <cellStyle name="Обычный 3 4 8" xfId="293" xr:uid="{00000000-0005-0000-0000-00006E030000}"/>
    <cellStyle name="Обычный 3 4 8 2" xfId="743" xr:uid="{00000000-0005-0000-0000-00006F030000}"/>
    <cellStyle name="Обычный 3 4 8 3" xfId="1193" xr:uid="{00000000-0005-0000-0000-000070030000}"/>
    <cellStyle name="Обычный 3 4 9" xfId="352" xr:uid="{00000000-0005-0000-0000-000071030000}"/>
    <cellStyle name="Обычный 3 4 9 2" xfId="802" xr:uid="{00000000-0005-0000-0000-000072030000}"/>
    <cellStyle name="Обычный 3 4 9 3" xfId="1252" xr:uid="{00000000-0005-0000-0000-000073030000}"/>
    <cellStyle name="Обычный 3 5" xfId="15" xr:uid="{00000000-0005-0000-0000-000074030000}"/>
    <cellStyle name="Обычный 3 5 10" xfId="410" xr:uid="{00000000-0005-0000-0000-000075030000}"/>
    <cellStyle name="Обычный 3 5 10 2" xfId="919" xr:uid="{00000000-0005-0000-0000-000076030000}"/>
    <cellStyle name="Обычный 3 5 11" xfId="472" xr:uid="{00000000-0005-0000-0000-000077030000}"/>
    <cellStyle name="Обычный 3 5 12" xfId="863" xr:uid="{00000000-0005-0000-0000-000078030000}"/>
    <cellStyle name="Обычный 3 5 2" xfId="59" xr:uid="{00000000-0005-0000-0000-000079030000}"/>
    <cellStyle name="Обычный 3 5 2 10" xfId="901" xr:uid="{00000000-0005-0000-0000-00007A030000}"/>
    <cellStyle name="Обычный 3 5 2 2" xfId="97" xr:uid="{00000000-0005-0000-0000-00007B030000}"/>
    <cellStyle name="Обычный 3 5 2 2 2" xfId="547" xr:uid="{00000000-0005-0000-0000-00007C030000}"/>
    <cellStyle name="Обычный 3 5 2 2 3" xfId="997" xr:uid="{00000000-0005-0000-0000-00007D030000}"/>
    <cellStyle name="Обычный 3 5 2 3" xfId="156" xr:uid="{00000000-0005-0000-0000-00007E030000}"/>
    <cellStyle name="Обычный 3 5 2 3 2" xfId="606" xr:uid="{00000000-0005-0000-0000-00007F030000}"/>
    <cellStyle name="Обычный 3 5 2 3 3" xfId="1056" xr:uid="{00000000-0005-0000-0000-000080030000}"/>
    <cellStyle name="Обычный 3 5 2 4" xfId="215" xr:uid="{00000000-0005-0000-0000-000081030000}"/>
    <cellStyle name="Обычный 3 5 2 4 2" xfId="665" xr:uid="{00000000-0005-0000-0000-000082030000}"/>
    <cellStyle name="Обычный 3 5 2 4 3" xfId="1115" xr:uid="{00000000-0005-0000-0000-000083030000}"/>
    <cellStyle name="Обычный 3 5 2 5" xfId="274" xr:uid="{00000000-0005-0000-0000-000084030000}"/>
    <cellStyle name="Обычный 3 5 2 5 2" xfId="724" xr:uid="{00000000-0005-0000-0000-000085030000}"/>
    <cellStyle name="Обычный 3 5 2 5 3" xfId="1174" xr:uid="{00000000-0005-0000-0000-000086030000}"/>
    <cellStyle name="Обычный 3 5 2 6" xfId="333" xr:uid="{00000000-0005-0000-0000-000087030000}"/>
    <cellStyle name="Обычный 3 5 2 6 2" xfId="783" xr:uid="{00000000-0005-0000-0000-000088030000}"/>
    <cellStyle name="Обычный 3 5 2 6 3" xfId="1233" xr:uid="{00000000-0005-0000-0000-000089030000}"/>
    <cellStyle name="Обычный 3 5 2 7" xfId="392" xr:uid="{00000000-0005-0000-0000-00008A030000}"/>
    <cellStyle name="Обычный 3 5 2 7 2" xfId="842" xr:uid="{00000000-0005-0000-0000-00008B030000}"/>
    <cellStyle name="Обычный 3 5 2 7 3" xfId="1292" xr:uid="{00000000-0005-0000-0000-00008C030000}"/>
    <cellStyle name="Обычный 3 5 2 8" xfId="429" xr:uid="{00000000-0005-0000-0000-00008D030000}"/>
    <cellStyle name="Обычный 3 5 2 8 2" xfId="938" xr:uid="{00000000-0005-0000-0000-00008E030000}"/>
    <cellStyle name="Обычный 3 5 2 9" xfId="510" xr:uid="{00000000-0005-0000-0000-00008F030000}"/>
    <cellStyle name="Обычный 3 5 3" xfId="39" xr:uid="{00000000-0005-0000-0000-000090030000}"/>
    <cellStyle name="Обычный 3 5 3 2" xfId="137" xr:uid="{00000000-0005-0000-0000-000091030000}"/>
    <cellStyle name="Обычный 3 5 3 2 2" xfId="587" xr:uid="{00000000-0005-0000-0000-000092030000}"/>
    <cellStyle name="Обычный 3 5 3 2 3" xfId="1037" xr:uid="{00000000-0005-0000-0000-000093030000}"/>
    <cellStyle name="Обычный 3 5 3 3" xfId="196" xr:uid="{00000000-0005-0000-0000-000094030000}"/>
    <cellStyle name="Обычный 3 5 3 3 2" xfId="646" xr:uid="{00000000-0005-0000-0000-000095030000}"/>
    <cellStyle name="Обычный 3 5 3 3 3" xfId="1096" xr:uid="{00000000-0005-0000-0000-000096030000}"/>
    <cellStyle name="Обычный 3 5 3 4" xfId="255" xr:uid="{00000000-0005-0000-0000-000097030000}"/>
    <cellStyle name="Обычный 3 5 3 4 2" xfId="705" xr:uid="{00000000-0005-0000-0000-000098030000}"/>
    <cellStyle name="Обычный 3 5 3 4 3" xfId="1155" xr:uid="{00000000-0005-0000-0000-000099030000}"/>
    <cellStyle name="Обычный 3 5 3 5" xfId="314" xr:uid="{00000000-0005-0000-0000-00009A030000}"/>
    <cellStyle name="Обычный 3 5 3 5 2" xfId="764" xr:uid="{00000000-0005-0000-0000-00009B030000}"/>
    <cellStyle name="Обычный 3 5 3 5 3" xfId="1214" xr:uid="{00000000-0005-0000-0000-00009C030000}"/>
    <cellStyle name="Обычный 3 5 3 6" xfId="373" xr:uid="{00000000-0005-0000-0000-00009D030000}"/>
    <cellStyle name="Обычный 3 5 3 6 2" xfId="823" xr:uid="{00000000-0005-0000-0000-00009E030000}"/>
    <cellStyle name="Обычный 3 5 3 6 3" xfId="1273" xr:uid="{00000000-0005-0000-0000-00009F030000}"/>
    <cellStyle name="Обычный 3 5 3 7" xfId="449" xr:uid="{00000000-0005-0000-0000-0000A0030000}"/>
    <cellStyle name="Обычный 3 5 3 7 2" xfId="978" xr:uid="{00000000-0005-0000-0000-0000A1030000}"/>
    <cellStyle name="Обычный 3 5 3 8" xfId="491" xr:uid="{00000000-0005-0000-0000-0000A2030000}"/>
    <cellStyle name="Обычный 3 5 3 9" xfId="882" xr:uid="{00000000-0005-0000-0000-0000A3030000}"/>
    <cellStyle name="Обычный 3 5 4" xfId="80" xr:uid="{00000000-0005-0000-0000-0000A4030000}"/>
    <cellStyle name="Обычный 3 5 4 2" xfId="530" xr:uid="{00000000-0005-0000-0000-0000A5030000}"/>
    <cellStyle name="Обычный 3 5 4 3" xfId="959" xr:uid="{00000000-0005-0000-0000-0000A6030000}"/>
    <cellStyle name="Обычный 3 5 5" xfId="118" xr:uid="{00000000-0005-0000-0000-0000A7030000}"/>
    <cellStyle name="Обычный 3 5 5 2" xfId="568" xr:uid="{00000000-0005-0000-0000-0000A8030000}"/>
    <cellStyle name="Обычный 3 5 5 3" xfId="1018" xr:uid="{00000000-0005-0000-0000-0000A9030000}"/>
    <cellStyle name="Обычный 3 5 6" xfId="177" xr:uid="{00000000-0005-0000-0000-0000AA030000}"/>
    <cellStyle name="Обычный 3 5 6 2" xfId="627" xr:uid="{00000000-0005-0000-0000-0000AB030000}"/>
    <cellStyle name="Обычный 3 5 6 3" xfId="1077" xr:uid="{00000000-0005-0000-0000-0000AC030000}"/>
    <cellStyle name="Обычный 3 5 7" xfId="236" xr:uid="{00000000-0005-0000-0000-0000AD030000}"/>
    <cellStyle name="Обычный 3 5 7 2" xfId="686" xr:uid="{00000000-0005-0000-0000-0000AE030000}"/>
    <cellStyle name="Обычный 3 5 7 3" xfId="1136" xr:uid="{00000000-0005-0000-0000-0000AF030000}"/>
    <cellStyle name="Обычный 3 5 8" xfId="295" xr:uid="{00000000-0005-0000-0000-0000B0030000}"/>
    <cellStyle name="Обычный 3 5 8 2" xfId="745" xr:uid="{00000000-0005-0000-0000-0000B1030000}"/>
    <cellStyle name="Обычный 3 5 8 3" xfId="1195" xr:uid="{00000000-0005-0000-0000-0000B2030000}"/>
    <cellStyle name="Обычный 3 5 9" xfId="354" xr:uid="{00000000-0005-0000-0000-0000B3030000}"/>
    <cellStyle name="Обычный 3 5 9 2" xfId="804" xr:uid="{00000000-0005-0000-0000-0000B4030000}"/>
    <cellStyle name="Обычный 3 5 9 3" xfId="1254" xr:uid="{00000000-0005-0000-0000-0000B5030000}"/>
    <cellStyle name="Обычный 3 6" xfId="17" xr:uid="{00000000-0005-0000-0000-0000B6030000}"/>
    <cellStyle name="Обычный 3 6 10" xfId="412" xr:uid="{00000000-0005-0000-0000-0000B7030000}"/>
    <cellStyle name="Обычный 3 6 10 2" xfId="921" xr:uid="{00000000-0005-0000-0000-0000B8030000}"/>
    <cellStyle name="Обычный 3 6 11" xfId="474" xr:uid="{00000000-0005-0000-0000-0000B9030000}"/>
    <cellStyle name="Обычный 3 6 12" xfId="865" xr:uid="{00000000-0005-0000-0000-0000BA030000}"/>
    <cellStyle name="Обычный 3 6 2" xfId="61" xr:uid="{00000000-0005-0000-0000-0000BB030000}"/>
    <cellStyle name="Обычный 3 6 2 10" xfId="903" xr:uid="{00000000-0005-0000-0000-0000BC030000}"/>
    <cellStyle name="Обычный 3 6 2 2" xfId="99" xr:uid="{00000000-0005-0000-0000-0000BD030000}"/>
    <cellStyle name="Обычный 3 6 2 2 2" xfId="549" xr:uid="{00000000-0005-0000-0000-0000BE030000}"/>
    <cellStyle name="Обычный 3 6 2 2 3" xfId="999" xr:uid="{00000000-0005-0000-0000-0000BF030000}"/>
    <cellStyle name="Обычный 3 6 2 3" xfId="158" xr:uid="{00000000-0005-0000-0000-0000C0030000}"/>
    <cellStyle name="Обычный 3 6 2 3 2" xfId="608" xr:uid="{00000000-0005-0000-0000-0000C1030000}"/>
    <cellStyle name="Обычный 3 6 2 3 3" xfId="1058" xr:uid="{00000000-0005-0000-0000-0000C2030000}"/>
    <cellStyle name="Обычный 3 6 2 4" xfId="217" xr:uid="{00000000-0005-0000-0000-0000C3030000}"/>
    <cellStyle name="Обычный 3 6 2 4 2" xfId="667" xr:uid="{00000000-0005-0000-0000-0000C4030000}"/>
    <cellStyle name="Обычный 3 6 2 4 3" xfId="1117" xr:uid="{00000000-0005-0000-0000-0000C5030000}"/>
    <cellStyle name="Обычный 3 6 2 5" xfId="276" xr:uid="{00000000-0005-0000-0000-0000C6030000}"/>
    <cellStyle name="Обычный 3 6 2 5 2" xfId="726" xr:uid="{00000000-0005-0000-0000-0000C7030000}"/>
    <cellStyle name="Обычный 3 6 2 5 3" xfId="1176" xr:uid="{00000000-0005-0000-0000-0000C8030000}"/>
    <cellStyle name="Обычный 3 6 2 6" xfId="335" xr:uid="{00000000-0005-0000-0000-0000C9030000}"/>
    <cellStyle name="Обычный 3 6 2 6 2" xfId="785" xr:uid="{00000000-0005-0000-0000-0000CA030000}"/>
    <cellStyle name="Обычный 3 6 2 6 3" xfId="1235" xr:uid="{00000000-0005-0000-0000-0000CB030000}"/>
    <cellStyle name="Обычный 3 6 2 7" xfId="394" xr:uid="{00000000-0005-0000-0000-0000CC030000}"/>
    <cellStyle name="Обычный 3 6 2 7 2" xfId="844" xr:uid="{00000000-0005-0000-0000-0000CD030000}"/>
    <cellStyle name="Обычный 3 6 2 7 3" xfId="1294" xr:uid="{00000000-0005-0000-0000-0000CE030000}"/>
    <cellStyle name="Обычный 3 6 2 8" xfId="431" xr:uid="{00000000-0005-0000-0000-0000CF030000}"/>
    <cellStyle name="Обычный 3 6 2 8 2" xfId="940" xr:uid="{00000000-0005-0000-0000-0000D0030000}"/>
    <cellStyle name="Обычный 3 6 2 9" xfId="512" xr:uid="{00000000-0005-0000-0000-0000D1030000}"/>
    <cellStyle name="Обычный 3 6 3" xfId="41" xr:uid="{00000000-0005-0000-0000-0000D2030000}"/>
    <cellStyle name="Обычный 3 6 3 2" xfId="139" xr:uid="{00000000-0005-0000-0000-0000D3030000}"/>
    <cellStyle name="Обычный 3 6 3 2 2" xfId="589" xr:uid="{00000000-0005-0000-0000-0000D4030000}"/>
    <cellStyle name="Обычный 3 6 3 2 3" xfId="1039" xr:uid="{00000000-0005-0000-0000-0000D5030000}"/>
    <cellStyle name="Обычный 3 6 3 3" xfId="198" xr:uid="{00000000-0005-0000-0000-0000D6030000}"/>
    <cellStyle name="Обычный 3 6 3 3 2" xfId="648" xr:uid="{00000000-0005-0000-0000-0000D7030000}"/>
    <cellStyle name="Обычный 3 6 3 3 3" xfId="1098" xr:uid="{00000000-0005-0000-0000-0000D8030000}"/>
    <cellStyle name="Обычный 3 6 3 4" xfId="257" xr:uid="{00000000-0005-0000-0000-0000D9030000}"/>
    <cellStyle name="Обычный 3 6 3 4 2" xfId="707" xr:uid="{00000000-0005-0000-0000-0000DA030000}"/>
    <cellStyle name="Обычный 3 6 3 4 3" xfId="1157" xr:uid="{00000000-0005-0000-0000-0000DB030000}"/>
    <cellStyle name="Обычный 3 6 3 5" xfId="316" xr:uid="{00000000-0005-0000-0000-0000DC030000}"/>
    <cellStyle name="Обычный 3 6 3 5 2" xfId="766" xr:uid="{00000000-0005-0000-0000-0000DD030000}"/>
    <cellStyle name="Обычный 3 6 3 5 3" xfId="1216" xr:uid="{00000000-0005-0000-0000-0000DE030000}"/>
    <cellStyle name="Обычный 3 6 3 6" xfId="375" xr:uid="{00000000-0005-0000-0000-0000DF030000}"/>
    <cellStyle name="Обычный 3 6 3 6 2" xfId="825" xr:uid="{00000000-0005-0000-0000-0000E0030000}"/>
    <cellStyle name="Обычный 3 6 3 6 3" xfId="1275" xr:uid="{00000000-0005-0000-0000-0000E1030000}"/>
    <cellStyle name="Обычный 3 6 3 7" xfId="451" xr:uid="{00000000-0005-0000-0000-0000E2030000}"/>
    <cellStyle name="Обычный 3 6 3 7 2" xfId="980" xr:uid="{00000000-0005-0000-0000-0000E3030000}"/>
    <cellStyle name="Обычный 3 6 3 8" xfId="493" xr:uid="{00000000-0005-0000-0000-0000E4030000}"/>
    <cellStyle name="Обычный 3 6 3 9" xfId="884" xr:uid="{00000000-0005-0000-0000-0000E5030000}"/>
    <cellStyle name="Обычный 3 6 4" xfId="82" xr:uid="{00000000-0005-0000-0000-0000E6030000}"/>
    <cellStyle name="Обычный 3 6 4 2" xfId="532" xr:uid="{00000000-0005-0000-0000-0000E7030000}"/>
    <cellStyle name="Обычный 3 6 4 3" xfId="961" xr:uid="{00000000-0005-0000-0000-0000E8030000}"/>
    <cellStyle name="Обычный 3 6 5" xfId="120" xr:uid="{00000000-0005-0000-0000-0000E9030000}"/>
    <cellStyle name="Обычный 3 6 5 2" xfId="570" xr:uid="{00000000-0005-0000-0000-0000EA030000}"/>
    <cellStyle name="Обычный 3 6 5 3" xfId="1020" xr:uid="{00000000-0005-0000-0000-0000EB030000}"/>
    <cellStyle name="Обычный 3 6 6" xfId="179" xr:uid="{00000000-0005-0000-0000-0000EC030000}"/>
    <cellStyle name="Обычный 3 6 6 2" xfId="629" xr:uid="{00000000-0005-0000-0000-0000ED030000}"/>
    <cellStyle name="Обычный 3 6 6 3" xfId="1079" xr:uid="{00000000-0005-0000-0000-0000EE030000}"/>
    <cellStyle name="Обычный 3 6 7" xfId="238" xr:uid="{00000000-0005-0000-0000-0000EF030000}"/>
    <cellStyle name="Обычный 3 6 7 2" xfId="688" xr:uid="{00000000-0005-0000-0000-0000F0030000}"/>
    <cellStyle name="Обычный 3 6 7 3" xfId="1138" xr:uid="{00000000-0005-0000-0000-0000F1030000}"/>
    <cellStyle name="Обычный 3 6 8" xfId="297" xr:uid="{00000000-0005-0000-0000-0000F2030000}"/>
    <cellStyle name="Обычный 3 6 8 2" xfId="747" xr:uid="{00000000-0005-0000-0000-0000F3030000}"/>
    <cellStyle name="Обычный 3 6 8 3" xfId="1197" xr:uid="{00000000-0005-0000-0000-0000F4030000}"/>
    <cellStyle name="Обычный 3 6 9" xfId="356" xr:uid="{00000000-0005-0000-0000-0000F5030000}"/>
    <cellStyle name="Обычный 3 6 9 2" xfId="806" xr:uid="{00000000-0005-0000-0000-0000F6030000}"/>
    <cellStyle name="Обычный 3 6 9 3" xfId="1256" xr:uid="{00000000-0005-0000-0000-0000F7030000}"/>
    <cellStyle name="Обычный 3 7" xfId="19" xr:uid="{00000000-0005-0000-0000-0000F8030000}"/>
    <cellStyle name="Обычный 3 7 10" xfId="414" xr:uid="{00000000-0005-0000-0000-0000F9030000}"/>
    <cellStyle name="Обычный 3 7 10 2" xfId="923" xr:uid="{00000000-0005-0000-0000-0000FA030000}"/>
    <cellStyle name="Обычный 3 7 11" xfId="476" xr:uid="{00000000-0005-0000-0000-0000FB030000}"/>
    <cellStyle name="Обычный 3 7 12" xfId="867" xr:uid="{00000000-0005-0000-0000-0000FC030000}"/>
    <cellStyle name="Обычный 3 7 2" xfId="63" xr:uid="{00000000-0005-0000-0000-0000FD030000}"/>
    <cellStyle name="Обычный 3 7 2 10" xfId="905" xr:uid="{00000000-0005-0000-0000-0000FE030000}"/>
    <cellStyle name="Обычный 3 7 2 2" xfId="101" xr:uid="{00000000-0005-0000-0000-0000FF030000}"/>
    <cellStyle name="Обычный 3 7 2 2 2" xfId="551" xr:uid="{00000000-0005-0000-0000-000000040000}"/>
    <cellStyle name="Обычный 3 7 2 2 3" xfId="1001" xr:uid="{00000000-0005-0000-0000-000001040000}"/>
    <cellStyle name="Обычный 3 7 2 3" xfId="160" xr:uid="{00000000-0005-0000-0000-000002040000}"/>
    <cellStyle name="Обычный 3 7 2 3 2" xfId="610" xr:uid="{00000000-0005-0000-0000-000003040000}"/>
    <cellStyle name="Обычный 3 7 2 3 3" xfId="1060" xr:uid="{00000000-0005-0000-0000-000004040000}"/>
    <cellStyle name="Обычный 3 7 2 4" xfId="219" xr:uid="{00000000-0005-0000-0000-000005040000}"/>
    <cellStyle name="Обычный 3 7 2 4 2" xfId="669" xr:uid="{00000000-0005-0000-0000-000006040000}"/>
    <cellStyle name="Обычный 3 7 2 4 3" xfId="1119" xr:uid="{00000000-0005-0000-0000-000007040000}"/>
    <cellStyle name="Обычный 3 7 2 5" xfId="278" xr:uid="{00000000-0005-0000-0000-000008040000}"/>
    <cellStyle name="Обычный 3 7 2 5 2" xfId="728" xr:uid="{00000000-0005-0000-0000-000009040000}"/>
    <cellStyle name="Обычный 3 7 2 5 3" xfId="1178" xr:uid="{00000000-0005-0000-0000-00000A040000}"/>
    <cellStyle name="Обычный 3 7 2 6" xfId="337" xr:uid="{00000000-0005-0000-0000-00000B040000}"/>
    <cellStyle name="Обычный 3 7 2 6 2" xfId="787" xr:uid="{00000000-0005-0000-0000-00000C040000}"/>
    <cellStyle name="Обычный 3 7 2 6 3" xfId="1237" xr:uid="{00000000-0005-0000-0000-00000D040000}"/>
    <cellStyle name="Обычный 3 7 2 7" xfId="396" xr:uid="{00000000-0005-0000-0000-00000E040000}"/>
    <cellStyle name="Обычный 3 7 2 7 2" xfId="846" xr:uid="{00000000-0005-0000-0000-00000F040000}"/>
    <cellStyle name="Обычный 3 7 2 7 3" xfId="1296" xr:uid="{00000000-0005-0000-0000-000010040000}"/>
    <cellStyle name="Обычный 3 7 2 8" xfId="433" xr:uid="{00000000-0005-0000-0000-000011040000}"/>
    <cellStyle name="Обычный 3 7 2 8 2" xfId="942" xr:uid="{00000000-0005-0000-0000-000012040000}"/>
    <cellStyle name="Обычный 3 7 2 9" xfId="514" xr:uid="{00000000-0005-0000-0000-000013040000}"/>
    <cellStyle name="Обычный 3 7 3" xfId="43" xr:uid="{00000000-0005-0000-0000-000014040000}"/>
    <cellStyle name="Обычный 3 7 3 2" xfId="141" xr:uid="{00000000-0005-0000-0000-000015040000}"/>
    <cellStyle name="Обычный 3 7 3 2 2" xfId="591" xr:uid="{00000000-0005-0000-0000-000016040000}"/>
    <cellStyle name="Обычный 3 7 3 2 3" xfId="1041" xr:uid="{00000000-0005-0000-0000-000017040000}"/>
    <cellStyle name="Обычный 3 7 3 3" xfId="200" xr:uid="{00000000-0005-0000-0000-000018040000}"/>
    <cellStyle name="Обычный 3 7 3 3 2" xfId="650" xr:uid="{00000000-0005-0000-0000-000019040000}"/>
    <cellStyle name="Обычный 3 7 3 3 3" xfId="1100" xr:uid="{00000000-0005-0000-0000-00001A040000}"/>
    <cellStyle name="Обычный 3 7 3 4" xfId="259" xr:uid="{00000000-0005-0000-0000-00001B040000}"/>
    <cellStyle name="Обычный 3 7 3 4 2" xfId="709" xr:uid="{00000000-0005-0000-0000-00001C040000}"/>
    <cellStyle name="Обычный 3 7 3 4 3" xfId="1159" xr:uid="{00000000-0005-0000-0000-00001D040000}"/>
    <cellStyle name="Обычный 3 7 3 5" xfId="318" xr:uid="{00000000-0005-0000-0000-00001E040000}"/>
    <cellStyle name="Обычный 3 7 3 5 2" xfId="768" xr:uid="{00000000-0005-0000-0000-00001F040000}"/>
    <cellStyle name="Обычный 3 7 3 5 3" xfId="1218" xr:uid="{00000000-0005-0000-0000-000020040000}"/>
    <cellStyle name="Обычный 3 7 3 6" xfId="377" xr:uid="{00000000-0005-0000-0000-000021040000}"/>
    <cellStyle name="Обычный 3 7 3 6 2" xfId="827" xr:uid="{00000000-0005-0000-0000-000022040000}"/>
    <cellStyle name="Обычный 3 7 3 6 3" xfId="1277" xr:uid="{00000000-0005-0000-0000-000023040000}"/>
    <cellStyle name="Обычный 3 7 3 7" xfId="453" xr:uid="{00000000-0005-0000-0000-000024040000}"/>
    <cellStyle name="Обычный 3 7 3 7 2" xfId="982" xr:uid="{00000000-0005-0000-0000-000025040000}"/>
    <cellStyle name="Обычный 3 7 3 8" xfId="495" xr:uid="{00000000-0005-0000-0000-000026040000}"/>
    <cellStyle name="Обычный 3 7 3 9" xfId="886" xr:uid="{00000000-0005-0000-0000-000027040000}"/>
    <cellStyle name="Обычный 3 7 4" xfId="84" xr:uid="{00000000-0005-0000-0000-000028040000}"/>
    <cellStyle name="Обычный 3 7 4 2" xfId="534" xr:uid="{00000000-0005-0000-0000-000029040000}"/>
    <cellStyle name="Обычный 3 7 4 3" xfId="963" xr:uid="{00000000-0005-0000-0000-00002A040000}"/>
    <cellStyle name="Обычный 3 7 5" xfId="122" xr:uid="{00000000-0005-0000-0000-00002B040000}"/>
    <cellStyle name="Обычный 3 7 5 2" xfId="572" xr:uid="{00000000-0005-0000-0000-00002C040000}"/>
    <cellStyle name="Обычный 3 7 5 3" xfId="1022" xr:uid="{00000000-0005-0000-0000-00002D040000}"/>
    <cellStyle name="Обычный 3 7 6" xfId="181" xr:uid="{00000000-0005-0000-0000-00002E040000}"/>
    <cellStyle name="Обычный 3 7 6 2" xfId="631" xr:uid="{00000000-0005-0000-0000-00002F040000}"/>
    <cellStyle name="Обычный 3 7 6 3" xfId="1081" xr:uid="{00000000-0005-0000-0000-000030040000}"/>
    <cellStyle name="Обычный 3 7 7" xfId="240" xr:uid="{00000000-0005-0000-0000-000031040000}"/>
    <cellStyle name="Обычный 3 7 7 2" xfId="690" xr:uid="{00000000-0005-0000-0000-000032040000}"/>
    <cellStyle name="Обычный 3 7 7 3" xfId="1140" xr:uid="{00000000-0005-0000-0000-000033040000}"/>
    <cellStyle name="Обычный 3 7 8" xfId="299" xr:uid="{00000000-0005-0000-0000-000034040000}"/>
    <cellStyle name="Обычный 3 7 8 2" xfId="749" xr:uid="{00000000-0005-0000-0000-000035040000}"/>
    <cellStyle name="Обычный 3 7 8 3" xfId="1199" xr:uid="{00000000-0005-0000-0000-000036040000}"/>
    <cellStyle name="Обычный 3 7 9" xfId="358" xr:uid="{00000000-0005-0000-0000-000037040000}"/>
    <cellStyle name="Обычный 3 7 9 2" xfId="808" xr:uid="{00000000-0005-0000-0000-000038040000}"/>
    <cellStyle name="Обычный 3 7 9 3" xfId="1258" xr:uid="{00000000-0005-0000-0000-000039040000}"/>
    <cellStyle name="Обычный 3 8" xfId="21" xr:uid="{00000000-0005-0000-0000-00003A040000}"/>
    <cellStyle name="Обычный 3 8 10" xfId="416" xr:uid="{00000000-0005-0000-0000-00003B040000}"/>
    <cellStyle name="Обычный 3 8 10 2" xfId="925" xr:uid="{00000000-0005-0000-0000-00003C040000}"/>
    <cellStyle name="Обычный 3 8 11" xfId="478" xr:uid="{00000000-0005-0000-0000-00003D040000}"/>
    <cellStyle name="Обычный 3 8 12" xfId="869" xr:uid="{00000000-0005-0000-0000-00003E040000}"/>
    <cellStyle name="Обычный 3 8 2" xfId="65" xr:uid="{00000000-0005-0000-0000-00003F040000}"/>
    <cellStyle name="Обычный 3 8 2 10" xfId="907" xr:uid="{00000000-0005-0000-0000-000040040000}"/>
    <cellStyle name="Обычный 3 8 2 2" xfId="103" xr:uid="{00000000-0005-0000-0000-000041040000}"/>
    <cellStyle name="Обычный 3 8 2 2 2" xfId="553" xr:uid="{00000000-0005-0000-0000-000042040000}"/>
    <cellStyle name="Обычный 3 8 2 2 3" xfId="1003" xr:uid="{00000000-0005-0000-0000-000043040000}"/>
    <cellStyle name="Обычный 3 8 2 3" xfId="162" xr:uid="{00000000-0005-0000-0000-000044040000}"/>
    <cellStyle name="Обычный 3 8 2 3 2" xfId="612" xr:uid="{00000000-0005-0000-0000-000045040000}"/>
    <cellStyle name="Обычный 3 8 2 3 3" xfId="1062" xr:uid="{00000000-0005-0000-0000-000046040000}"/>
    <cellStyle name="Обычный 3 8 2 4" xfId="221" xr:uid="{00000000-0005-0000-0000-000047040000}"/>
    <cellStyle name="Обычный 3 8 2 4 2" xfId="671" xr:uid="{00000000-0005-0000-0000-000048040000}"/>
    <cellStyle name="Обычный 3 8 2 4 3" xfId="1121" xr:uid="{00000000-0005-0000-0000-000049040000}"/>
    <cellStyle name="Обычный 3 8 2 5" xfId="280" xr:uid="{00000000-0005-0000-0000-00004A040000}"/>
    <cellStyle name="Обычный 3 8 2 5 2" xfId="730" xr:uid="{00000000-0005-0000-0000-00004B040000}"/>
    <cellStyle name="Обычный 3 8 2 5 3" xfId="1180" xr:uid="{00000000-0005-0000-0000-00004C040000}"/>
    <cellStyle name="Обычный 3 8 2 6" xfId="339" xr:uid="{00000000-0005-0000-0000-00004D040000}"/>
    <cellStyle name="Обычный 3 8 2 6 2" xfId="789" xr:uid="{00000000-0005-0000-0000-00004E040000}"/>
    <cellStyle name="Обычный 3 8 2 6 3" xfId="1239" xr:uid="{00000000-0005-0000-0000-00004F040000}"/>
    <cellStyle name="Обычный 3 8 2 7" xfId="398" xr:uid="{00000000-0005-0000-0000-000050040000}"/>
    <cellStyle name="Обычный 3 8 2 7 2" xfId="848" xr:uid="{00000000-0005-0000-0000-000051040000}"/>
    <cellStyle name="Обычный 3 8 2 7 3" xfId="1298" xr:uid="{00000000-0005-0000-0000-000052040000}"/>
    <cellStyle name="Обычный 3 8 2 8" xfId="435" xr:uid="{00000000-0005-0000-0000-000053040000}"/>
    <cellStyle name="Обычный 3 8 2 8 2" xfId="944" xr:uid="{00000000-0005-0000-0000-000054040000}"/>
    <cellStyle name="Обычный 3 8 2 9" xfId="516" xr:uid="{00000000-0005-0000-0000-000055040000}"/>
    <cellStyle name="Обычный 3 8 3" xfId="45" xr:uid="{00000000-0005-0000-0000-000056040000}"/>
    <cellStyle name="Обычный 3 8 3 2" xfId="143" xr:uid="{00000000-0005-0000-0000-000057040000}"/>
    <cellStyle name="Обычный 3 8 3 2 2" xfId="593" xr:uid="{00000000-0005-0000-0000-000058040000}"/>
    <cellStyle name="Обычный 3 8 3 2 3" xfId="1043" xr:uid="{00000000-0005-0000-0000-000059040000}"/>
    <cellStyle name="Обычный 3 8 3 3" xfId="202" xr:uid="{00000000-0005-0000-0000-00005A040000}"/>
    <cellStyle name="Обычный 3 8 3 3 2" xfId="652" xr:uid="{00000000-0005-0000-0000-00005B040000}"/>
    <cellStyle name="Обычный 3 8 3 3 3" xfId="1102" xr:uid="{00000000-0005-0000-0000-00005C040000}"/>
    <cellStyle name="Обычный 3 8 3 4" xfId="261" xr:uid="{00000000-0005-0000-0000-00005D040000}"/>
    <cellStyle name="Обычный 3 8 3 4 2" xfId="711" xr:uid="{00000000-0005-0000-0000-00005E040000}"/>
    <cellStyle name="Обычный 3 8 3 4 3" xfId="1161" xr:uid="{00000000-0005-0000-0000-00005F040000}"/>
    <cellStyle name="Обычный 3 8 3 5" xfId="320" xr:uid="{00000000-0005-0000-0000-000060040000}"/>
    <cellStyle name="Обычный 3 8 3 5 2" xfId="770" xr:uid="{00000000-0005-0000-0000-000061040000}"/>
    <cellStyle name="Обычный 3 8 3 5 3" xfId="1220" xr:uid="{00000000-0005-0000-0000-000062040000}"/>
    <cellStyle name="Обычный 3 8 3 6" xfId="379" xr:uid="{00000000-0005-0000-0000-000063040000}"/>
    <cellStyle name="Обычный 3 8 3 6 2" xfId="829" xr:uid="{00000000-0005-0000-0000-000064040000}"/>
    <cellStyle name="Обычный 3 8 3 6 3" xfId="1279" xr:uid="{00000000-0005-0000-0000-000065040000}"/>
    <cellStyle name="Обычный 3 8 3 7" xfId="455" xr:uid="{00000000-0005-0000-0000-000066040000}"/>
    <cellStyle name="Обычный 3 8 3 7 2" xfId="984" xr:uid="{00000000-0005-0000-0000-000067040000}"/>
    <cellStyle name="Обычный 3 8 3 8" xfId="497" xr:uid="{00000000-0005-0000-0000-000068040000}"/>
    <cellStyle name="Обычный 3 8 3 9" xfId="888" xr:uid="{00000000-0005-0000-0000-000069040000}"/>
    <cellStyle name="Обычный 3 8 4" xfId="86" xr:uid="{00000000-0005-0000-0000-00006A040000}"/>
    <cellStyle name="Обычный 3 8 4 2" xfId="536" xr:uid="{00000000-0005-0000-0000-00006B040000}"/>
    <cellStyle name="Обычный 3 8 4 3" xfId="965" xr:uid="{00000000-0005-0000-0000-00006C040000}"/>
    <cellStyle name="Обычный 3 8 5" xfId="124" xr:uid="{00000000-0005-0000-0000-00006D040000}"/>
    <cellStyle name="Обычный 3 8 5 2" xfId="574" xr:uid="{00000000-0005-0000-0000-00006E040000}"/>
    <cellStyle name="Обычный 3 8 5 3" xfId="1024" xr:uid="{00000000-0005-0000-0000-00006F040000}"/>
    <cellStyle name="Обычный 3 8 6" xfId="183" xr:uid="{00000000-0005-0000-0000-000070040000}"/>
    <cellStyle name="Обычный 3 8 6 2" xfId="633" xr:uid="{00000000-0005-0000-0000-000071040000}"/>
    <cellStyle name="Обычный 3 8 6 3" xfId="1083" xr:uid="{00000000-0005-0000-0000-000072040000}"/>
    <cellStyle name="Обычный 3 8 7" xfId="242" xr:uid="{00000000-0005-0000-0000-000073040000}"/>
    <cellStyle name="Обычный 3 8 7 2" xfId="692" xr:uid="{00000000-0005-0000-0000-000074040000}"/>
    <cellStyle name="Обычный 3 8 7 3" xfId="1142" xr:uid="{00000000-0005-0000-0000-000075040000}"/>
    <cellStyle name="Обычный 3 8 8" xfId="301" xr:uid="{00000000-0005-0000-0000-000076040000}"/>
    <cellStyle name="Обычный 3 8 8 2" xfId="751" xr:uid="{00000000-0005-0000-0000-000077040000}"/>
    <cellStyle name="Обычный 3 8 8 3" xfId="1201" xr:uid="{00000000-0005-0000-0000-000078040000}"/>
    <cellStyle name="Обычный 3 8 9" xfId="360" xr:uid="{00000000-0005-0000-0000-000079040000}"/>
    <cellStyle name="Обычный 3 8 9 2" xfId="810" xr:uid="{00000000-0005-0000-0000-00007A040000}"/>
    <cellStyle name="Обычный 3 8 9 3" xfId="1260" xr:uid="{00000000-0005-0000-0000-00007B040000}"/>
    <cellStyle name="Обычный 3 9" xfId="23" xr:uid="{00000000-0005-0000-0000-00007C040000}"/>
    <cellStyle name="Обычный 3 9 10" xfId="418" xr:uid="{00000000-0005-0000-0000-00007D040000}"/>
    <cellStyle name="Обычный 3 9 10 2" xfId="927" xr:uid="{00000000-0005-0000-0000-00007E040000}"/>
    <cellStyle name="Обычный 3 9 11" xfId="480" xr:uid="{00000000-0005-0000-0000-00007F040000}"/>
    <cellStyle name="Обычный 3 9 12" xfId="871" xr:uid="{00000000-0005-0000-0000-000080040000}"/>
    <cellStyle name="Обычный 3 9 2" xfId="67" xr:uid="{00000000-0005-0000-0000-000081040000}"/>
    <cellStyle name="Обычный 3 9 2 10" xfId="909" xr:uid="{00000000-0005-0000-0000-000082040000}"/>
    <cellStyle name="Обычный 3 9 2 2" xfId="105" xr:uid="{00000000-0005-0000-0000-000083040000}"/>
    <cellStyle name="Обычный 3 9 2 2 2" xfId="555" xr:uid="{00000000-0005-0000-0000-000084040000}"/>
    <cellStyle name="Обычный 3 9 2 2 3" xfId="1005" xr:uid="{00000000-0005-0000-0000-000085040000}"/>
    <cellStyle name="Обычный 3 9 2 3" xfId="164" xr:uid="{00000000-0005-0000-0000-000086040000}"/>
    <cellStyle name="Обычный 3 9 2 3 2" xfId="614" xr:uid="{00000000-0005-0000-0000-000087040000}"/>
    <cellStyle name="Обычный 3 9 2 3 3" xfId="1064" xr:uid="{00000000-0005-0000-0000-000088040000}"/>
    <cellStyle name="Обычный 3 9 2 4" xfId="223" xr:uid="{00000000-0005-0000-0000-000089040000}"/>
    <cellStyle name="Обычный 3 9 2 4 2" xfId="673" xr:uid="{00000000-0005-0000-0000-00008A040000}"/>
    <cellStyle name="Обычный 3 9 2 4 3" xfId="1123" xr:uid="{00000000-0005-0000-0000-00008B040000}"/>
    <cellStyle name="Обычный 3 9 2 5" xfId="282" xr:uid="{00000000-0005-0000-0000-00008C040000}"/>
    <cellStyle name="Обычный 3 9 2 5 2" xfId="732" xr:uid="{00000000-0005-0000-0000-00008D040000}"/>
    <cellStyle name="Обычный 3 9 2 5 3" xfId="1182" xr:uid="{00000000-0005-0000-0000-00008E040000}"/>
    <cellStyle name="Обычный 3 9 2 6" xfId="341" xr:uid="{00000000-0005-0000-0000-00008F040000}"/>
    <cellStyle name="Обычный 3 9 2 6 2" xfId="791" xr:uid="{00000000-0005-0000-0000-000090040000}"/>
    <cellStyle name="Обычный 3 9 2 6 3" xfId="1241" xr:uid="{00000000-0005-0000-0000-000091040000}"/>
    <cellStyle name="Обычный 3 9 2 7" xfId="400" xr:uid="{00000000-0005-0000-0000-000092040000}"/>
    <cellStyle name="Обычный 3 9 2 7 2" xfId="850" xr:uid="{00000000-0005-0000-0000-000093040000}"/>
    <cellStyle name="Обычный 3 9 2 7 3" xfId="1300" xr:uid="{00000000-0005-0000-0000-000094040000}"/>
    <cellStyle name="Обычный 3 9 2 8" xfId="437" xr:uid="{00000000-0005-0000-0000-000095040000}"/>
    <cellStyle name="Обычный 3 9 2 8 2" xfId="946" xr:uid="{00000000-0005-0000-0000-000096040000}"/>
    <cellStyle name="Обычный 3 9 2 9" xfId="518" xr:uid="{00000000-0005-0000-0000-000097040000}"/>
    <cellStyle name="Обычный 3 9 3" xfId="47" xr:uid="{00000000-0005-0000-0000-000098040000}"/>
    <cellStyle name="Обычный 3 9 3 2" xfId="145" xr:uid="{00000000-0005-0000-0000-000099040000}"/>
    <cellStyle name="Обычный 3 9 3 2 2" xfId="595" xr:uid="{00000000-0005-0000-0000-00009A040000}"/>
    <cellStyle name="Обычный 3 9 3 2 3" xfId="1045" xr:uid="{00000000-0005-0000-0000-00009B040000}"/>
    <cellStyle name="Обычный 3 9 3 3" xfId="204" xr:uid="{00000000-0005-0000-0000-00009C040000}"/>
    <cellStyle name="Обычный 3 9 3 3 2" xfId="654" xr:uid="{00000000-0005-0000-0000-00009D040000}"/>
    <cellStyle name="Обычный 3 9 3 3 3" xfId="1104" xr:uid="{00000000-0005-0000-0000-00009E040000}"/>
    <cellStyle name="Обычный 3 9 3 4" xfId="263" xr:uid="{00000000-0005-0000-0000-00009F040000}"/>
    <cellStyle name="Обычный 3 9 3 4 2" xfId="713" xr:uid="{00000000-0005-0000-0000-0000A0040000}"/>
    <cellStyle name="Обычный 3 9 3 4 3" xfId="1163" xr:uid="{00000000-0005-0000-0000-0000A1040000}"/>
    <cellStyle name="Обычный 3 9 3 5" xfId="322" xr:uid="{00000000-0005-0000-0000-0000A2040000}"/>
    <cellStyle name="Обычный 3 9 3 5 2" xfId="772" xr:uid="{00000000-0005-0000-0000-0000A3040000}"/>
    <cellStyle name="Обычный 3 9 3 5 3" xfId="1222" xr:uid="{00000000-0005-0000-0000-0000A4040000}"/>
    <cellStyle name="Обычный 3 9 3 6" xfId="381" xr:uid="{00000000-0005-0000-0000-0000A5040000}"/>
    <cellStyle name="Обычный 3 9 3 6 2" xfId="831" xr:uid="{00000000-0005-0000-0000-0000A6040000}"/>
    <cellStyle name="Обычный 3 9 3 6 3" xfId="1281" xr:uid="{00000000-0005-0000-0000-0000A7040000}"/>
    <cellStyle name="Обычный 3 9 3 7" xfId="457" xr:uid="{00000000-0005-0000-0000-0000A8040000}"/>
    <cellStyle name="Обычный 3 9 3 7 2" xfId="986" xr:uid="{00000000-0005-0000-0000-0000A9040000}"/>
    <cellStyle name="Обычный 3 9 3 8" xfId="499" xr:uid="{00000000-0005-0000-0000-0000AA040000}"/>
    <cellStyle name="Обычный 3 9 3 9" xfId="890" xr:uid="{00000000-0005-0000-0000-0000AB040000}"/>
    <cellStyle name="Обычный 3 9 4" xfId="88" xr:uid="{00000000-0005-0000-0000-0000AC040000}"/>
    <cellStyle name="Обычный 3 9 4 2" xfId="538" xr:uid="{00000000-0005-0000-0000-0000AD040000}"/>
    <cellStyle name="Обычный 3 9 4 3" xfId="967" xr:uid="{00000000-0005-0000-0000-0000AE040000}"/>
    <cellStyle name="Обычный 3 9 5" xfId="126" xr:uid="{00000000-0005-0000-0000-0000AF040000}"/>
    <cellStyle name="Обычный 3 9 5 2" xfId="576" xr:uid="{00000000-0005-0000-0000-0000B0040000}"/>
    <cellStyle name="Обычный 3 9 5 3" xfId="1026" xr:uid="{00000000-0005-0000-0000-0000B1040000}"/>
    <cellStyle name="Обычный 3 9 6" xfId="185" xr:uid="{00000000-0005-0000-0000-0000B2040000}"/>
    <cellStyle name="Обычный 3 9 6 2" xfId="635" xr:uid="{00000000-0005-0000-0000-0000B3040000}"/>
    <cellStyle name="Обычный 3 9 6 3" xfId="1085" xr:uid="{00000000-0005-0000-0000-0000B4040000}"/>
    <cellStyle name="Обычный 3 9 7" xfId="244" xr:uid="{00000000-0005-0000-0000-0000B5040000}"/>
    <cellStyle name="Обычный 3 9 7 2" xfId="694" xr:uid="{00000000-0005-0000-0000-0000B6040000}"/>
    <cellStyle name="Обычный 3 9 7 3" xfId="1144" xr:uid="{00000000-0005-0000-0000-0000B7040000}"/>
    <cellStyle name="Обычный 3 9 8" xfId="303" xr:uid="{00000000-0005-0000-0000-0000B8040000}"/>
    <cellStyle name="Обычный 3 9 8 2" xfId="753" xr:uid="{00000000-0005-0000-0000-0000B9040000}"/>
    <cellStyle name="Обычный 3 9 8 3" xfId="1203" xr:uid="{00000000-0005-0000-0000-0000BA040000}"/>
    <cellStyle name="Обычный 3 9 9" xfId="362" xr:uid="{00000000-0005-0000-0000-0000BB040000}"/>
    <cellStyle name="Обычный 3 9 9 2" xfId="812" xr:uid="{00000000-0005-0000-0000-0000BC040000}"/>
    <cellStyle name="Обычный 3 9 9 3" xfId="1262" xr:uid="{00000000-0005-0000-0000-0000BD040000}"/>
    <cellStyle name="Обычный 4" xfId="25" xr:uid="{00000000-0005-0000-0000-0000BE040000}"/>
    <cellStyle name="Обычный 4 10" xfId="853" xr:uid="{00000000-0005-0000-0000-0000BF040000}"/>
    <cellStyle name="Обычный 4 2" xfId="49" xr:uid="{00000000-0005-0000-0000-0000C0040000}"/>
    <cellStyle name="Обычный 4 3" xfId="70" xr:uid="{00000000-0005-0000-0000-0000C1040000}"/>
    <cellStyle name="Обычный 4 3 2" xfId="521" xr:uid="{00000000-0005-0000-0000-0000C2040000}"/>
    <cellStyle name="Обычный 4 3 3" xfId="949" xr:uid="{00000000-0005-0000-0000-0000C3040000}"/>
    <cellStyle name="Обычный 4 4" xfId="108" xr:uid="{00000000-0005-0000-0000-0000C4040000}"/>
    <cellStyle name="Обычный 4 4 2" xfId="558" xr:uid="{00000000-0005-0000-0000-0000C5040000}"/>
    <cellStyle name="Обычный 4 4 3" xfId="1008" xr:uid="{00000000-0005-0000-0000-0000C6040000}"/>
    <cellStyle name="Обычный 4 5" xfId="167" xr:uid="{00000000-0005-0000-0000-0000C7040000}"/>
    <cellStyle name="Обычный 4 5 2" xfId="617" xr:uid="{00000000-0005-0000-0000-0000C8040000}"/>
    <cellStyle name="Обычный 4 5 3" xfId="1067" xr:uid="{00000000-0005-0000-0000-0000C9040000}"/>
    <cellStyle name="Обычный 4 6" xfId="226" xr:uid="{00000000-0005-0000-0000-0000CA040000}"/>
    <cellStyle name="Обычный 4 6 2" xfId="676" xr:uid="{00000000-0005-0000-0000-0000CB040000}"/>
    <cellStyle name="Обычный 4 6 3" xfId="1126" xr:uid="{00000000-0005-0000-0000-0000CC040000}"/>
    <cellStyle name="Обычный 4 7" xfId="285" xr:uid="{00000000-0005-0000-0000-0000CD040000}"/>
    <cellStyle name="Обычный 4 7 2" xfId="735" xr:uid="{00000000-0005-0000-0000-0000CE040000}"/>
    <cellStyle name="Обычный 4 7 3" xfId="1185" xr:uid="{00000000-0005-0000-0000-0000CF040000}"/>
    <cellStyle name="Обычный 4 8" xfId="344" xr:uid="{00000000-0005-0000-0000-0000D0040000}"/>
    <cellStyle name="Обычный 4 8 2" xfId="794" xr:uid="{00000000-0005-0000-0000-0000D1040000}"/>
    <cellStyle name="Обычный 4 8 3" xfId="1244" xr:uid="{00000000-0005-0000-0000-0000D2040000}"/>
    <cellStyle name="Обычный 4 9" xfId="462" xr:uid="{00000000-0005-0000-0000-0000D3040000}"/>
    <cellStyle name="Обычный 5" xfId="48" xr:uid="{00000000-0005-0000-0000-0000D4040000}"/>
    <cellStyle name="Обычный 5 10" xfId="891" xr:uid="{00000000-0005-0000-0000-0000D5040000}"/>
    <cellStyle name="Обычный 5 2" xfId="89" xr:uid="{00000000-0005-0000-0000-0000D6040000}"/>
    <cellStyle name="Обычный 5 2 2" xfId="539" xr:uid="{00000000-0005-0000-0000-0000D7040000}"/>
    <cellStyle name="Обычный 5 2 3" xfId="987" xr:uid="{00000000-0005-0000-0000-0000D8040000}"/>
    <cellStyle name="Обычный 5 3" xfId="146" xr:uid="{00000000-0005-0000-0000-0000D9040000}"/>
    <cellStyle name="Обычный 5 3 2" xfId="596" xr:uid="{00000000-0005-0000-0000-0000DA040000}"/>
    <cellStyle name="Обычный 5 3 3" xfId="1046" xr:uid="{00000000-0005-0000-0000-0000DB040000}"/>
    <cellStyle name="Обычный 5 4" xfId="205" xr:uid="{00000000-0005-0000-0000-0000DC040000}"/>
    <cellStyle name="Обычный 5 4 2" xfId="655" xr:uid="{00000000-0005-0000-0000-0000DD040000}"/>
    <cellStyle name="Обычный 5 4 3" xfId="1105" xr:uid="{00000000-0005-0000-0000-0000DE040000}"/>
    <cellStyle name="Обычный 5 5" xfId="264" xr:uid="{00000000-0005-0000-0000-0000DF040000}"/>
    <cellStyle name="Обычный 5 5 2" xfId="714" xr:uid="{00000000-0005-0000-0000-0000E0040000}"/>
    <cellStyle name="Обычный 5 5 3" xfId="1164" xr:uid="{00000000-0005-0000-0000-0000E1040000}"/>
    <cellStyle name="Обычный 5 6" xfId="323" xr:uid="{00000000-0005-0000-0000-0000E2040000}"/>
    <cellStyle name="Обычный 5 6 2" xfId="773" xr:uid="{00000000-0005-0000-0000-0000E3040000}"/>
    <cellStyle name="Обычный 5 6 3" xfId="1223" xr:uid="{00000000-0005-0000-0000-0000E4040000}"/>
    <cellStyle name="Обычный 5 7" xfId="382" xr:uid="{00000000-0005-0000-0000-0000E5040000}"/>
    <cellStyle name="Обычный 5 7 2" xfId="832" xr:uid="{00000000-0005-0000-0000-0000E6040000}"/>
    <cellStyle name="Обычный 5 7 3" xfId="1282" xr:uid="{00000000-0005-0000-0000-0000E7040000}"/>
    <cellStyle name="Обычный 5 8" xfId="419" xr:uid="{00000000-0005-0000-0000-0000E8040000}"/>
    <cellStyle name="Обычный 5 8 2" xfId="928" xr:uid="{00000000-0005-0000-0000-0000E9040000}"/>
    <cellStyle name="Обычный 5 9" xfId="500" xr:uid="{00000000-0005-0000-0000-0000EA040000}"/>
    <cellStyle name="Финансовый" xfId="1" builtinId="3"/>
    <cellStyle name="Финансовый 2" xfId="4" xr:uid="{00000000-0005-0000-0000-0000EC040000}"/>
    <cellStyle name="Финансовый 3" xfId="24" xr:uid="{00000000-0005-0000-0000-0000ED040000}"/>
    <cellStyle name="Финансовый 3 2" xfId="127" xr:uid="{00000000-0005-0000-0000-0000EE040000}"/>
    <cellStyle name="Финансовый 3 2 2" xfId="577" xr:uid="{00000000-0005-0000-0000-0000EF040000}"/>
    <cellStyle name="Финансовый 3 2 3" xfId="1027" xr:uid="{00000000-0005-0000-0000-0000F0040000}"/>
    <cellStyle name="Финансовый 3 3" xfId="186" xr:uid="{00000000-0005-0000-0000-0000F1040000}"/>
    <cellStyle name="Финансовый 3 3 2" xfId="636" xr:uid="{00000000-0005-0000-0000-0000F2040000}"/>
    <cellStyle name="Финансовый 3 3 3" xfId="1086" xr:uid="{00000000-0005-0000-0000-0000F3040000}"/>
    <cellStyle name="Финансовый 3 4" xfId="245" xr:uid="{00000000-0005-0000-0000-0000F4040000}"/>
    <cellStyle name="Финансовый 3 4 2" xfId="695" xr:uid="{00000000-0005-0000-0000-0000F5040000}"/>
    <cellStyle name="Финансовый 3 4 3" xfId="1145" xr:uid="{00000000-0005-0000-0000-0000F6040000}"/>
    <cellStyle name="Финансовый 3 5" xfId="304" xr:uid="{00000000-0005-0000-0000-0000F7040000}"/>
    <cellStyle name="Финансовый 3 5 2" xfId="754" xr:uid="{00000000-0005-0000-0000-0000F8040000}"/>
    <cellStyle name="Финансовый 3 5 3" xfId="1204" xr:uid="{00000000-0005-0000-0000-0000F9040000}"/>
    <cellStyle name="Финансовый 3 6" xfId="363" xr:uid="{00000000-0005-0000-0000-0000FA040000}"/>
    <cellStyle name="Финансовый 3 6 2" xfId="813" xr:uid="{00000000-0005-0000-0000-0000FB040000}"/>
    <cellStyle name="Финансовый 3 6 3" xfId="1263" xr:uid="{00000000-0005-0000-0000-0000FC040000}"/>
    <cellStyle name="Финансовый 3 7" xfId="439" xr:uid="{00000000-0005-0000-0000-0000FD040000}"/>
    <cellStyle name="Финансовый 3 7 2" xfId="968" xr:uid="{00000000-0005-0000-0000-0000FE040000}"/>
    <cellStyle name="Финансовый 3 8" xfId="481" xr:uid="{00000000-0005-0000-0000-0000FF040000}"/>
    <cellStyle name="Финансовый 3 9" xfId="872" xr:uid="{00000000-0005-0000-0000-000000050000}"/>
    <cellStyle name="Финансовый 4" xfId="26" xr:uid="{00000000-0005-0000-0000-000001050000}"/>
    <cellStyle name="Финансовый 4 2" xfId="109" xr:uid="{00000000-0005-0000-0000-000002050000}"/>
    <cellStyle name="Финансовый 4 2 2" xfId="559" xr:uid="{00000000-0005-0000-0000-000003050000}"/>
    <cellStyle name="Финансовый 4 2 3" xfId="1009" xr:uid="{00000000-0005-0000-0000-000004050000}"/>
    <cellStyle name="Финансовый 4 3" xfId="168" xr:uid="{00000000-0005-0000-0000-000005050000}"/>
    <cellStyle name="Финансовый 4 3 2" xfId="618" xr:uid="{00000000-0005-0000-0000-000006050000}"/>
    <cellStyle name="Финансовый 4 3 3" xfId="1068" xr:uid="{00000000-0005-0000-0000-000007050000}"/>
    <cellStyle name="Финансовый 4 4" xfId="227" xr:uid="{00000000-0005-0000-0000-000008050000}"/>
    <cellStyle name="Финансовый 4 4 2" xfId="677" xr:uid="{00000000-0005-0000-0000-000009050000}"/>
    <cellStyle name="Финансовый 4 4 3" xfId="1127" xr:uid="{00000000-0005-0000-0000-00000A050000}"/>
    <cellStyle name="Финансовый 4 5" xfId="286" xr:uid="{00000000-0005-0000-0000-00000B050000}"/>
    <cellStyle name="Финансовый 4 5 2" xfId="736" xr:uid="{00000000-0005-0000-0000-00000C050000}"/>
    <cellStyle name="Финансовый 4 5 3" xfId="1186" xr:uid="{00000000-0005-0000-0000-00000D050000}"/>
    <cellStyle name="Финансовый 4 6" xfId="345" xr:uid="{00000000-0005-0000-0000-00000E050000}"/>
    <cellStyle name="Финансовый 4 6 2" xfId="795" xr:uid="{00000000-0005-0000-0000-00000F050000}"/>
    <cellStyle name="Финансовый 4 6 3" xfId="1245" xr:uid="{00000000-0005-0000-0000-000010050000}"/>
    <cellStyle name="Финансовый 4 7" xfId="438" xr:uid="{00000000-0005-0000-0000-000011050000}"/>
    <cellStyle name="Финансовый 4 7 2" xfId="950" xr:uid="{00000000-0005-0000-0000-000012050000}"/>
    <cellStyle name="Финансовый 4 8" xfId="463" xr:uid="{00000000-0005-0000-0000-000013050000}"/>
    <cellStyle name="Финансовый 4 9" xfId="854" xr:uid="{00000000-0005-0000-0000-000014050000}"/>
    <cellStyle name="Хороший" xfId="1301" builtinId="26"/>
  </cellStyles>
  <dxfs count="1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istrator\Desktop\&#1058;&#1072;&#1073;&#1083;&#1080;&#1094;&#1099;%20&#1087;&#1086;&#1089;&#1077;&#1083;&#1082;&#1086;&#1074;\&#1048;&#1043;\&#1048;&#1075;&#1085;&#1072;&#1090;&#1100;&#1077;&#1074;&#1086;%202025%20&#1079;&#1072;&#1076;&#1086;&#1083;&#1078;&#1077;&#1085;&#1085;&#1086;&#1089;&#1090;&#1100;%20&#1080;&#1085;&#1092;&#1088;&#1072;&#1089;&#1090;&#1088;&#1091;&#1082;&#1090;&#1091;&#1088;&#1072;.xlsx" TargetMode="External"/><Relationship Id="rId1" Type="http://schemas.openxmlformats.org/officeDocument/2006/relationships/externalLinkPath" Target="&#1048;&#1075;&#1085;&#1072;&#1090;&#1100;&#1077;&#1074;&#1086;%202025%20&#1079;&#1072;&#1076;&#1086;&#1083;&#1078;&#1077;&#1085;&#1085;&#1086;&#1089;&#1090;&#1100;%20&#1080;&#1085;&#1092;&#1088;&#1072;&#1089;&#1090;&#1088;&#1091;&#1082;&#1090;&#1091;&#1088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СВОД_25"/>
      <sheetName val="янв.25"/>
      <sheetName val="фев.25"/>
      <sheetName val="мар.25"/>
      <sheetName val="апр.25"/>
      <sheetName val="май.25"/>
      <sheetName val="июн.25"/>
      <sheetName val="июл.25"/>
      <sheetName val="авг.25"/>
      <sheetName val="сен.25"/>
      <sheetName val="окт.25"/>
      <sheetName val="ноя.25"/>
      <sheetName val="дек.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16">
          <cell r="F116">
            <v>8960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R307"/>
  <sheetViews>
    <sheetView tabSelected="1" topLeftCell="B1" zoomScale="85" zoomScaleNormal="85" workbookViewId="0">
      <selection activeCell="G43" sqref="G43"/>
    </sheetView>
  </sheetViews>
  <sheetFormatPr defaultRowHeight="15" x14ac:dyDescent="0.25"/>
  <cols>
    <col min="1" max="1" width="14" bestFit="1" customWidth="1"/>
    <col min="2" max="2" width="29.28515625" bestFit="1" customWidth="1"/>
    <col min="3" max="3" width="13.42578125" bestFit="1" customWidth="1"/>
    <col min="4" max="4" width="25.7109375" customWidth="1"/>
    <col min="5" max="5" width="23.140625" customWidth="1"/>
    <col min="6" max="6" width="22" customWidth="1"/>
    <col min="7" max="8" width="17.7109375" customWidth="1"/>
    <col min="9" max="9" width="16.140625" customWidth="1"/>
    <col min="10" max="10" width="15.140625" customWidth="1"/>
    <col min="11" max="11" width="17.7109375" customWidth="1"/>
    <col min="12" max="12" width="16.85546875" customWidth="1"/>
    <col min="13" max="13" width="16.42578125" customWidth="1"/>
    <col min="14" max="15" width="17.28515625" customWidth="1"/>
    <col min="16" max="16" width="16.85546875" customWidth="1"/>
    <col min="17" max="17" width="16.5703125" customWidth="1"/>
    <col min="18" max="18" width="12.5703125" bestFit="1" customWidth="1"/>
    <col min="19" max="19" width="9.140625" customWidth="1"/>
  </cols>
  <sheetData>
    <row r="1" spans="1:18" ht="30.75" x14ac:dyDescent="0.25">
      <c r="A1" s="27"/>
      <c r="B1" s="75" t="s">
        <v>24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18" x14ac:dyDescent="0.25">
      <c r="A2" s="25"/>
      <c r="B2" s="12" t="s">
        <v>0</v>
      </c>
      <c r="C2" s="2"/>
      <c r="D2" s="59">
        <v>45962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x14ac:dyDescent="0.25">
      <c r="A3" s="25"/>
      <c r="B3" s="3" t="s">
        <v>7</v>
      </c>
      <c r="C3" s="12" t="s">
        <v>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x14ac:dyDescent="0.25">
      <c r="A4" s="25"/>
      <c r="B4" s="4" t="s">
        <v>8</v>
      </c>
      <c r="C4" s="12" t="s">
        <v>10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ht="15.75" x14ac:dyDescent="0.25">
      <c r="A5" s="2"/>
      <c r="B5" s="12"/>
      <c r="C5" s="12"/>
      <c r="D5" s="12"/>
      <c r="E5" s="5"/>
      <c r="F5" s="22"/>
      <c r="G5" s="22">
        <v>45658</v>
      </c>
      <c r="H5" s="22">
        <v>45689</v>
      </c>
      <c r="I5" s="22">
        <v>45717</v>
      </c>
      <c r="J5" s="22">
        <v>45748</v>
      </c>
      <c r="K5" s="22">
        <v>45778</v>
      </c>
      <c r="L5" s="22">
        <v>45809</v>
      </c>
      <c r="M5" s="22">
        <v>45839</v>
      </c>
      <c r="N5" s="22">
        <v>45870</v>
      </c>
      <c r="O5" s="22">
        <v>45901</v>
      </c>
      <c r="P5" s="22">
        <v>45931</v>
      </c>
      <c r="Q5" s="22">
        <v>45962</v>
      </c>
      <c r="R5" s="22">
        <v>45992</v>
      </c>
    </row>
    <row r="6" spans="1:18" ht="16.5" thickBot="1" x14ac:dyDescent="0.3">
      <c r="A6" s="12"/>
      <c r="B6" s="12"/>
      <c r="C6" s="12"/>
      <c r="D6" s="12"/>
      <c r="E6" s="12" t="s">
        <v>1</v>
      </c>
      <c r="F6" s="23"/>
      <c r="G6" s="12">
        <v>7.33</v>
      </c>
      <c r="H6" s="12">
        <v>7.33</v>
      </c>
      <c r="I6" s="12">
        <v>7.33</v>
      </c>
      <c r="J6" s="12">
        <v>7.33</v>
      </c>
      <c r="K6" s="12">
        <v>7.33</v>
      </c>
      <c r="L6" s="12">
        <v>7.33</v>
      </c>
      <c r="M6" s="12">
        <v>8.25</v>
      </c>
      <c r="N6" s="12">
        <v>8.25</v>
      </c>
      <c r="O6" s="12">
        <v>8.25</v>
      </c>
      <c r="P6" s="12">
        <v>8.25</v>
      </c>
      <c r="Q6" s="12">
        <v>8.25</v>
      </c>
      <c r="R6" s="12">
        <v>8.25</v>
      </c>
    </row>
    <row r="7" spans="1:18" x14ac:dyDescent="0.25">
      <c r="A7" s="28"/>
      <c r="B7" s="29"/>
      <c r="C7" s="29"/>
      <c r="D7" s="29"/>
      <c r="E7" s="29"/>
      <c r="F7" s="30"/>
      <c r="G7" s="37" t="s">
        <v>6</v>
      </c>
      <c r="H7" s="31"/>
      <c r="I7" s="31"/>
      <c r="J7" s="31"/>
      <c r="K7" s="37"/>
      <c r="L7" s="31"/>
      <c r="M7" s="31"/>
      <c r="N7" s="31"/>
      <c r="O7" s="31"/>
      <c r="P7" s="31"/>
      <c r="Q7" s="13"/>
      <c r="R7" s="13"/>
    </row>
    <row r="8" spans="1:18" x14ac:dyDescent="0.25">
      <c r="A8" s="6"/>
      <c r="B8" s="7" t="s">
        <v>3</v>
      </c>
      <c r="C8" s="7" t="s">
        <v>2</v>
      </c>
      <c r="D8" s="35" t="s">
        <v>25</v>
      </c>
      <c r="E8" s="33" t="s">
        <v>4</v>
      </c>
      <c r="F8" s="7" t="s">
        <v>5</v>
      </c>
      <c r="G8" s="19">
        <v>45658</v>
      </c>
      <c r="H8" s="19">
        <v>45689</v>
      </c>
      <c r="I8" s="19">
        <v>45717</v>
      </c>
      <c r="J8" s="19">
        <v>45748</v>
      </c>
      <c r="K8" s="19">
        <v>45778</v>
      </c>
      <c r="L8" s="19">
        <v>45809</v>
      </c>
      <c r="M8" s="19">
        <v>45839</v>
      </c>
      <c r="N8" s="19">
        <v>45870</v>
      </c>
      <c r="O8" s="19">
        <v>45901</v>
      </c>
      <c r="P8" s="19">
        <v>45931</v>
      </c>
      <c r="Q8" s="19">
        <v>45962</v>
      </c>
      <c r="R8" s="19">
        <v>45992</v>
      </c>
    </row>
    <row r="9" spans="1:18" ht="15" customHeight="1" x14ac:dyDescent="0.25">
      <c r="A9" s="10"/>
      <c r="B9" s="32"/>
      <c r="C9" s="7">
        <v>0</v>
      </c>
      <c r="D9" s="63">
        <v>0</v>
      </c>
      <c r="E9" s="34">
        <f>F9-G9-H9-I9-J9-K9-L9-M9-N9-O9-P9-Q9-R9+D9</f>
        <v>0</v>
      </c>
      <c r="F9" s="8">
        <f>янв.25!H7+фев.25!H7+мар.25!H7+апр.25!H7+май.25!H7+июн.25!H7+июл.25!H7+авг.25!H7+сен.25!H7+окт.25!H7+ноя.25!H7+дек.25!H7</f>
        <v>0</v>
      </c>
      <c r="G9" s="8">
        <f>янв.25!G7</f>
        <v>0</v>
      </c>
      <c r="H9" s="8">
        <f>фев.25!G7</f>
        <v>0</v>
      </c>
      <c r="I9" s="8">
        <f>мар.25!G7</f>
        <v>0</v>
      </c>
      <c r="J9" s="8">
        <f>апр.25!G7</f>
        <v>0</v>
      </c>
      <c r="K9" s="36">
        <f>май.25!G7</f>
        <v>0</v>
      </c>
      <c r="L9" s="9">
        <f>июн.25!G7</f>
        <v>0</v>
      </c>
      <c r="M9" s="9">
        <f>июл.25!G7</f>
        <v>0</v>
      </c>
      <c r="N9" s="9">
        <f>авг.25!G7</f>
        <v>0</v>
      </c>
      <c r="O9" s="9">
        <f>сен.25!G7</f>
        <v>0</v>
      </c>
      <c r="P9" s="9">
        <f>окт.25!G7</f>
        <v>0</v>
      </c>
      <c r="Q9" s="9">
        <f>ноя.25!G7</f>
        <v>0</v>
      </c>
      <c r="R9" s="9">
        <f>дек.25!G7</f>
        <v>0</v>
      </c>
    </row>
    <row r="10" spans="1:18" x14ac:dyDescent="0.25">
      <c r="A10" s="11"/>
      <c r="B10" s="32"/>
      <c r="C10" s="14">
        <v>1</v>
      </c>
      <c r="D10" s="63">
        <v>-20285.07</v>
      </c>
      <c r="E10" s="34">
        <f t="shared" ref="E10:E73" si="0">F10-G10-H10-I10-J10-K10-L10-M10-N10-O10-P10-Q10-R10+D10</f>
        <v>-31562.35</v>
      </c>
      <c r="F10" s="8">
        <f>янв.25!H8+фев.25!H8+мар.25!H8+апр.25!H8+май.25!H8+июн.25!H8+июл.25!H8+авг.25!H8+сен.25!H8+окт.25!H8+ноя.25!H8+дек.25!H8</f>
        <v>9000</v>
      </c>
      <c r="G10" s="8">
        <f>янв.25!G8</f>
        <v>3621.02</v>
      </c>
      <c r="H10" s="8">
        <f>фев.25!G8</f>
        <v>3225.2</v>
      </c>
      <c r="I10" s="8">
        <f>мар.25!G8</f>
        <v>2550.84</v>
      </c>
      <c r="J10" s="8">
        <f>апр.25!G8</f>
        <v>1663.91</v>
      </c>
      <c r="K10" s="8">
        <f>май.25!G8</f>
        <v>1275.42</v>
      </c>
      <c r="L10" s="9">
        <f>июн.25!G8</f>
        <v>425.14</v>
      </c>
      <c r="M10" s="9">
        <f>июл.25!G8</f>
        <v>1122</v>
      </c>
      <c r="N10" s="9">
        <f>авг.25!G8</f>
        <v>1006.5</v>
      </c>
      <c r="O10" s="9">
        <f>сен.25!G8</f>
        <v>849.75</v>
      </c>
      <c r="P10" s="9">
        <f>окт.25!G8</f>
        <v>1476.75</v>
      </c>
      <c r="Q10" s="9">
        <f>ноя.25!G8</f>
        <v>3060.75</v>
      </c>
      <c r="R10" s="9">
        <f>дек.25!G8</f>
        <v>0</v>
      </c>
    </row>
    <row r="11" spans="1:18" ht="15" customHeight="1" x14ac:dyDescent="0.25">
      <c r="A11" s="15"/>
      <c r="B11" s="32"/>
      <c r="C11" s="14">
        <v>2</v>
      </c>
      <c r="D11" s="63">
        <v>-9426.81</v>
      </c>
      <c r="E11" s="34">
        <f t="shared" si="0"/>
        <v>-9806.0300000000007</v>
      </c>
      <c r="F11" s="8">
        <f>янв.25!H9+фев.25!H9+мар.25!H9+апр.25!H9+май.25!H9+июн.25!H9+июл.25!H9+авг.25!H9+сен.25!H9+окт.25!H9+ноя.25!H9+дек.25!H9</f>
        <v>13619.57</v>
      </c>
      <c r="G11" s="8">
        <f>янв.25!G9</f>
        <v>1773.8600000000001</v>
      </c>
      <c r="H11" s="8">
        <f>фев.25!G9</f>
        <v>586.4</v>
      </c>
      <c r="I11" s="8">
        <f>мар.25!G9</f>
        <v>659.7</v>
      </c>
      <c r="J11" s="8">
        <f>апр.25!G9</f>
        <v>1172.8</v>
      </c>
      <c r="K11" s="8">
        <f>май.25!G9</f>
        <v>1979.1</v>
      </c>
      <c r="L11" s="9">
        <f>июн.25!G9</f>
        <v>1070.18</v>
      </c>
      <c r="M11" s="9">
        <f>июл.25!G9</f>
        <v>825</v>
      </c>
      <c r="N11" s="9">
        <f>авг.25!G9</f>
        <v>1650</v>
      </c>
      <c r="O11" s="9">
        <f>сен.25!G9</f>
        <v>684.75</v>
      </c>
      <c r="P11" s="9">
        <f>окт.25!G9</f>
        <v>1592.25</v>
      </c>
      <c r="Q11" s="9">
        <f>ноя.25!G9</f>
        <v>2004.75</v>
      </c>
      <c r="R11" s="9">
        <f>дек.25!G9</f>
        <v>0</v>
      </c>
    </row>
    <row r="12" spans="1:18" ht="15" customHeight="1" x14ac:dyDescent="0.25">
      <c r="A12" s="16"/>
      <c r="B12" s="32"/>
      <c r="C12" s="14">
        <v>3</v>
      </c>
      <c r="D12" s="63">
        <v>3246.0099999999998</v>
      </c>
      <c r="E12" s="34">
        <f t="shared" si="0"/>
        <v>251.31000000000085</v>
      </c>
      <c r="F12" s="8">
        <f>янв.25!H10+фев.25!H10+мар.25!H10+апр.25!H10+май.25!H10+июн.25!H10+июл.25!H10+авг.25!H10+сен.25!H10+окт.25!H10+ноя.25!H10+дек.25!H10</f>
        <v>10000</v>
      </c>
      <c r="G12" s="8">
        <f>янв.25!G10</f>
        <v>1143.48</v>
      </c>
      <c r="H12" s="8">
        <f>фев.25!G10</f>
        <v>938.24</v>
      </c>
      <c r="I12" s="8">
        <f>мар.25!G10</f>
        <v>820.96</v>
      </c>
      <c r="J12" s="8">
        <f>апр.25!G10</f>
        <v>285.87</v>
      </c>
      <c r="K12" s="8">
        <f>май.25!G10</f>
        <v>1568.6200000000001</v>
      </c>
      <c r="L12" s="9">
        <f>июн.25!G10</f>
        <v>1216.78</v>
      </c>
      <c r="M12" s="9">
        <f>июл.25!G10</f>
        <v>0</v>
      </c>
      <c r="N12" s="9">
        <f>авг.25!G10</f>
        <v>5519.25</v>
      </c>
      <c r="O12" s="9">
        <f>сен.25!G10</f>
        <v>140.25</v>
      </c>
      <c r="P12" s="9">
        <f>окт.25!G10</f>
        <v>610.5</v>
      </c>
      <c r="Q12" s="9">
        <f>ноя.25!G10</f>
        <v>750.75</v>
      </c>
      <c r="R12" s="9">
        <f>дек.25!G10</f>
        <v>0</v>
      </c>
    </row>
    <row r="13" spans="1:18" ht="15" customHeight="1" x14ac:dyDescent="0.25">
      <c r="A13" s="11"/>
      <c r="B13" s="32"/>
      <c r="C13" s="14">
        <v>4</v>
      </c>
      <c r="D13" s="63">
        <v>2229.56</v>
      </c>
      <c r="E13" s="34">
        <f t="shared" si="0"/>
        <v>2229.56</v>
      </c>
      <c r="F13" s="8">
        <f>янв.25!H11+фев.25!H11+мар.25!H11+апр.25!H11+май.25!H11+июн.25!H11+июл.25!H11+авг.25!H11+сен.25!H11+окт.25!H11+ноя.25!H11+дек.25!H11</f>
        <v>0</v>
      </c>
      <c r="G13" s="8">
        <f>янв.25!G11</f>
        <v>0</v>
      </c>
      <c r="H13" s="8">
        <f>фев.25!G11</f>
        <v>0</v>
      </c>
      <c r="I13" s="8">
        <f>мар.25!G11</f>
        <v>0</v>
      </c>
      <c r="J13" s="8">
        <f>апр.25!G11</f>
        <v>0</v>
      </c>
      <c r="K13" s="8">
        <f>май.25!G11</f>
        <v>0</v>
      </c>
      <c r="L13" s="9">
        <f>июн.25!G11</f>
        <v>0</v>
      </c>
      <c r="M13" s="9">
        <f>июл.25!G11</f>
        <v>0</v>
      </c>
      <c r="N13" s="9">
        <f>авг.25!G11</f>
        <v>0</v>
      </c>
      <c r="O13" s="9">
        <f>сен.25!G11</f>
        <v>0</v>
      </c>
      <c r="P13" s="9">
        <f>окт.25!G11</f>
        <v>0</v>
      </c>
      <c r="Q13" s="9">
        <f>ноя.25!G11</f>
        <v>0</v>
      </c>
      <c r="R13" s="9">
        <f>дек.25!G11</f>
        <v>0</v>
      </c>
    </row>
    <row r="14" spans="1:18" ht="15" customHeight="1" x14ac:dyDescent="0.25">
      <c r="A14" s="17"/>
      <c r="B14" s="32"/>
      <c r="C14" s="14">
        <v>5</v>
      </c>
      <c r="D14" s="63">
        <v>0</v>
      </c>
      <c r="E14" s="34">
        <f t="shared" si="0"/>
        <v>0</v>
      </c>
      <c r="F14" s="8">
        <f>янв.25!H12+фев.25!H12+мар.25!H12+апр.25!H12+май.25!H12+июн.25!H12+июл.25!H12+авг.25!H12+сен.25!H12+окт.25!H12+ноя.25!H12+дек.25!H12</f>
        <v>0</v>
      </c>
      <c r="G14" s="8">
        <f>янв.25!G12</f>
        <v>0</v>
      </c>
      <c r="H14" s="8">
        <f>фев.25!G12</f>
        <v>0</v>
      </c>
      <c r="I14" s="8">
        <f>мар.25!G12</f>
        <v>0</v>
      </c>
      <c r="J14" s="8">
        <f>апр.25!G12</f>
        <v>0</v>
      </c>
      <c r="K14" s="8">
        <f>май.25!G12</f>
        <v>0</v>
      </c>
      <c r="L14" s="9">
        <f>июн.25!G12</f>
        <v>0</v>
      </c>
      <c r="M14" s="9">
        <f>июл.25!G12</f>
        <v>0</v>
      </c>
      <c r="N14" s="9">
        <f>авг.25!G12</f>
        <v>0</v>
      </c>
      <c r="O14" s="9">
        <f>сен.25!G12</f>
        <v>0</v>
      </c>
      <c r="P14" s="9">
        <f>окт.25!G12</f>
        <v>0</v>
      </c>
      <c r="Q14" s="9">
        <f>ноя.25!G12</f>
        <v>0</v>
      </c>
      <c r="R14" s="9">
        <f>дек.25!G12</f>
        <v>0</v>
      </c>
    </row>
    <row r="15" spans="1:18" ht="15" customHeight="1" x14ac:dyDescent="0.25">
      <c r="A15" s="17"/>
      <c r="B15" s="32"/>
      <c r="C15" s="14">
        <v>6</v>
      </c>
      <c r="D15" s="63">
        <v>0</v>
      </c>
      <c r="E15" s="34">
        <f t="shared" si="0"/>
        <v>0</v>
      </c>
      <c r="F15" s="8">
        <f>янв.25!H13+фев.25!H13+мар.25!H13+апр.25!H13+май.25!H13+июн.25!H13+июл.25!H13+авг.25!H13+сен.25!H13+окт.25!H13+ноя.25!H13+дек.25!H13</f>
        <v>0</v>
      </c>
      <c r="G15" s="8">
        <f>янв.25!G13</f>
        <v>0</v>
      </c>
      <c r="H15" s="8">
        <f>фев.25!G13</f>
        <v>0</v>
      </c>
      <c r="I15" s="8">
        <f>мар.25!G13</f>
        <v>0</v>
      </c>
      <c r="J15" s="8">
        <f>апр.25!G13</f>
        <v>0</v>
      </c>
      <c r="K15" s="8">
        <f>май.25!G13</f>
        <v>0</v>
      </c>
      <c r="L15" s="9">
        <f>июн.25!G13</f>
        <v>0</v>
      </c>
      <c r="M15" s="9">
        <f>июл.25!G13</f>
        <v>0</v>
      </c>
      <c r="N15" s="9">
        <f>авг.25!G13</f>
        <v>0</v>
      </c>
      <c r="O15" s="9">
        <f>сен.25!G13</f>
        <v>0</v>
      </c>
      <c r="P15" s="9">
        <f>окт.25!G13</f>
        <v>0</v>
      </c>
      <c r="Q15" s="9">
        <f>ноя.25!G13</f>
        <v>0</v>
      </c>
      <c r="R15" s="9">
        <f>дек.25!G13</f>
        <v>0</v>
      </c>
    </row>
    <row r="16" spans="1:18" ht="15" customHeight="1" x14ac:dyDescent="0.25">
      <c r="A16" s="17"/>
      <c r="B16" s="32"/>
      <c r="C16" s="14">
        <v>7</v>
      </c>
      <c r="D16" s="63">
        <v>0</v>
      </c>
      <c r="E16" s="34">
        <f t="shared" si="0"/>
        <v>0</v>
      </c>
      <c r="F16" s="8">
        <f>янв.25!H14+фев.25!H14+мар.25!H14+апр.25!H14+май.25!H14+июн.25!H14+июл.25!H14+авг.25!H14+сен.25!H14+окт.25!H14+ноя.25!H14+дек.25!H14</f>
        <v>0</v>
      </c>
      <c r="G16" s="8">
        <f>янв.25!G14</f>
        <v>0</v>
      </c>
      <c r="H16" s="8">
        <f>фев.25!G14</f>
        <v>0</v>
      </c>
      <c r="I16" s="8">
        <f>мар.25!G14</f>
        <v>0</v>
      </c>
      <c r="J16" s="8">
        <f>апр.25!G14</f>
        <v>0</v>
      </c>
      <c r="K16" s="8">
        <f>май.25!G14</f>
        <v>0</v>
      </c>
      <c r="L16" s="9">
        <f>июн.25!G14</f>
        <v>0</v>
      </c>
      <c r="M16" s="9">
        <f>июл.25!G14</f>
        <v>0</v>
      </c>
      <c r="N16" s="9">
        <f>авг.25!G14</f>
        <v>0</v>
      </c>
      <c r="O16" s="9">
        <f>сен.25!G14</f>
        <v>0</v>
      </c>
      <c r="P16" s="9">
        <f>окт.25!G14</f>
        <v>0</v>
      </c>
      <c r="Q16" s="9">
        <f>ноя.25!G14</f>
        <v>0</v>
      </c>
      <c r="R16" s="9">
        <f>дек.25!G14</f>
        <v>0</v>
      </c>
    </row>
    <row r="17" spans="1:18" ht="15" customHeight="1" x14ac:dyDescent="0.25">
      <c r="A17" s="17"/>
      <c r="B17" s="32"/>
      <c r="C17" s="14">
        <v>8</v>
      </c>
      <c r="D17" s="63">
        <v>0</v>
      </c>
      <c r="E17" s="34">
        <f t="shared" si="0"/>
        <v>-429.51</v>
      </c>
      <c r="F17" s="8">
        <f>янв.25!H15+фев.25!H15+мар.25!H15+апр.25!H15+май.25!H15+июн.25!H15+июл.25!H15+авг.25!H15+сен.25!H15+окт.25!H15+ноя.25!H15+дек.25!H15</f>
        <v>400</v>
      </c>
      <c r="G17" s="8">
        <f>янв.25!G15</f>
        <v>109.95</v>
      </c>
      <c r="H17" s="8">
        <f>фев.25!G15</f>
        <v>0</v>
      </c>
      <c r="I17" s="8">
        <f>мар.25!G15</f>
        <v>0</v>
      </c>
      <c r="J17" s="8">
        <f>апр.25!G15</f>
        <v>29.32</v>
      </c>
      <c r="K17" s="8">
        <f>май.25!G15</f>
        <v>0</v>
      </c>
      <c r="L17" s="9">
        <f>июн.25!G15</f>
        <v>21.990000000000002</v>
      </c>
      <c r="M17" s="9">
        <f>июл.25!G15</f>
        <v>0</v>
      </c>
      <c r="N17" s="9">
        <f>авг.25!G15</f>
        <v>189.75</v>
      </c>
      <c r="O17" s="9">
        <f>сен.25!G15</f>
        <v>280.5</v>
      </c>
      <c r="P17" s="9">
        <f>окт.25!G15</f>
        <v>82.5</v>
      </c>
      <c r="Q17" s="9">
        <f>ноя.25!G15</f>
        <v>115.5</v>
      </c>
      <c r="R17" s="9">
        <f>дек.25!G15</f>
        <v>0</v>
      </c>
    </row>
    <row r="18" spans="1:18" ht="15" customHeight="1" x14ac:dyDescent="0.25">
      <c r="A18" s="14"/>
      <c r="B18" s="32"/>
      <c r="C18" s="14">
        <v>9</v>
      </c>
      <c r="D18" s="63">
        <v>0</v>
      </c>
      <c r="E18" s="34">
        <f t="shared" si="0"/>
        <v>0</v>
      </c>
      <c r="F18" s="8">
        <f>янв.25!H16+фев.25!H16+мар.25!H16+апр.25!H16+май.25!H16+июн.25!H16+июл.25!H16+авг.25!H16+сен.25!H16+окт.25!H16+ноя.25!H16+дек.25!H16</f>
        <v>0</v>
      </c>
      <c r="G18" s="8">
        <f>янв.25!G16</f>
        <v>0</v>
      </c>
      <c r="H18" s="8">
        <f>фев.25!G16</f>
        <v>0</v>
      </c>
      <c r="I18" s="8">
        <f>мар.25!G16</f>
        <v>0</v>
      </c>
      <c r="J18" s="8">
        <f>апр.25!G16</f>
        <v>0</v>
      </c>
      <c r="K18" s="8">
        <f>май.25!G16</f>
        <v>0</v>
      </c>
      <c r="L18" s="9">
        <f>июн.25!G16</f>
        <v>0</v>
      </c>
      <c r="M18" s="9">
        <f>июл.25!G16</f>
        <v>0</v>
      </c>
      <c r="N18" s="9">
        <f>авг.25!G16</f>
        <v>0</v>
      </c>
      <c r="O18" s="9">
        <f>сен.25!G16</f>
        <v>0</v>
      </c>
      <c r="P18" s="9">
        <f>окт.25!G16</f>
        <v>0</v>
      </c>
      <c r="Q18" s="9">
        <f>ноя.25!G16</f>
        <v>0</v>
      </c>
      <c r="R18" s="9">
        <f>дек.25!G16</f>
        <v>0</v>
      </c>
    </row>
    <row r="19" spans="1:18" ht="15" customHeight="1" x14ac:dyDescent="0.25">
      <c r="A19" s="14"/>
      <c r="B19" s="32"/>
      <c r="C19" s="14">
        <v>10</v>
      </c>
      <c r="D19" s="63">
        <v>-39.103799999999254</v>
      </c>
      <c r="E19" s="34">
        <f t="shared" si="0"/>
        <v>-66303.103799999997</v>
      </c>
      <c r="F19" s="8">
        <f>янв.25!H17+фев.25!H17+мар.25!H17+апр.25!H17+май.25!H17+июн.25!H17+июл.25!H17+авг.25!H17+сен.25!H17+окт.25!H17+ноя.25!H17+дек.25!H17</f>
        <v>0</v>
      </c>
      <c r="G19" s="8">
        <f>янв.25!G17</f>
        <v>0</v>
      </c>
      <c r="H19" s="8">
        <f>фев.25!G17</f>
        <v>0</v>
      </c>
      <c r="I19" s="8">
        <f>мар.25!G17</f>
        <v>0</v>
      </c>
      <c r="J19" s="8">
        <f>апр.25!G17</f>
        <v>0</v>
      </c>
      <c r="K19" s="8">
        <f>май.25!G17</f>
        <v>0</v>
      </c>
      <c r="L19" s="9">
        <f>июн.25!G17</f>
        <v>0</v>
      </c>
      <c r="M19" s="9">
        <f>июл.25!G17</f>
        <v>0</v>
      </c>
      <c r="N19" s="9">
        <f>авг.25!G17</f>
        <v>0</v>
      </c>
      <c r="O19" s="9">
        <f>сен.25!G17</f>
        <v>0</v>
      </c>
      <c r="P19" s="9">
        <f>окт.25!G17</f>
        <v>0</v>
      </c>
      <c r="Q19" s="9">
        <f>ноя.25!G17</f>
        <v>66264</v>
      </c>
      <c r="R19" s="9">
        <f>дек.25!G17</f>
        <v>0</v>
      </c>
    </row>
    <row r="20" spans="1:18" ht="15" customHeight="1" x14ac:dyDescent="0.25">
      <c r="A20" s="14"/>
      <c r="B20" s="32"/>
      <c r="C20" s="14">
        <v>11</v>
      </c>
      <c r="D20" s="63">
        <v>2.6362000000005423</v>
      </c>
      <c r="E20" s="34">
        <f t="shared" si="0"/>
        <v>2.6362000000005423</v>
      </c>
      <c r="F20" s="8">
        <f>янв.25!H18+фев.25!H18+мар.25!H18+апр.25!H18+май.25!H18+июн.25!H18+июл.25!H18+авг.25!H18+сен.25!H18+окт.25!H18+ноя.25!H18+дек.25!H18</f>
        <v>0</v>
      </c>
      <c r="G20" s="8">
        <f>янв.25!G18</f>
        <v>0</v>
      </c>
      <c r="H20" s="8">
        <f>фев.25!G18</f>
        <v>0</v>
      </c>
      <c r="I20" s="8">
        <f>мар.25!G18</f>
        <v>0</v>
      </c>
      <c r="J20" s="8">
        <f>апр.25!G18</f>
        <v>0</v>
      </c>
      <c r="K20" s="8">
        <f>май.25!G18</f>
        <v>0</v>
      </c>
      <c r="L20" s="9">
        <f>июн.25!G18</f>
        <v>0</v>
      </c>
      <c r="M20" s="9">
        <f>июл.25!G18</f>
        <v>0</v>
      </c>
      <c r="N20" s="9">
        <f>авг.25!G18</f>
        <v>0</v>
      </c>
      <c r="O20" s="9">
        <f>сен.25!G18</f>
        <v>0</v>
      </c>
      <c r="P20" s="9">
        <f>окт.25!G18</f>
        <v>0</v>
      </c>
      <c r="Q20" s="9">
        <f>ноя.25!G18</f>
        <v>0</v>
      </c>
      <c r="R20" s="9">
        <f>дек.25!G18</f>
        <v>0</v>
      </c>
    </row>
    <row r="21" spans="1:18" ht="15" customHeight="1" x14ac:dyDescent="0.25">
      <c r="A21" s="11"/>
      <c r="B21" s="32"/>
      <c r="C21" s="14">
        <v>12</v>
      </c>
      <c r="D21" s="63">
        <v>0.88300000000526779</v>
      </c>
      <c r="E21" s="34">
        <f t="shared" si="0"/>
        <v>0.88300000000526779</v>
      </c>
      <c r="F21" s="8">
        <f>янв.25!H19+фев.25!H19+мар.25!H19+апр.25!H19+май.25!H19+июн.25!H19+июл.25!H19+авг.25!H19+сен.25!H19+окт.25!H19+ноя.25!H19+дек.25!H19</f>
        <v>0</v>
      </c>
      <c r="G21" s="8">
        <f>янв.25!G19</f>
        <v>0</v>
      </c>
      <c r="H21" s="8">
        <f>фев.25!G19</f>
        <v>0</v>
      </c>
      <c r="I21" s="8">
        <f>мар.25!G19</f>
        <v>0</v>
      </c>
      <c r="J21" s="8">
        <f>апр.25!G19</f>
        <v>0</v>
      </c>
      <c r="K21" s="8">
        <f>май.25!G19</f>
        <v>0</v>
      </c>
      <c r="L21" s="9">
        <f>июн.25!G19</f>
        <v>0</v>
      </c>
      <c r="M21" s="9">
        <f>июл.25!G19</f>
        <v>0</v>
      </c>
      <c r="N21" s="9">
        <f>авг.25!G19</f>
        <v>0</v>
      </c>
      <c r="O21" s="9">
        <f>сен.25!G19</f>
        <v>0</v>
      </c>
      <c r="P21" s="9">
        <f>окт.25!G19</f>
        <v>0</v>
      </c>
      <c r="Q21" s="9">
        <f>ноя.25!G19</f>
        <v>0</v>
      </c>
      <c r="R21" s="9">
        <f>дек.25!G19</f>
        <v>0</v>
      </c>
    </row>
    <row r="22" spans="1:18" ht="15" customHeight="1" x14ac:dyDescent="0.25">
      <c r="A22" s="17"/>
      <c r="B22" s="32"/>
      <c r="C22" s="14">
        <v>13</v>
      </c>
      <c r="D22" s="63">
        <v>-6531.0299999999925</v>
      </c>
      <c r="E22" s="34">
        <f t="shared" si="0"/>
        <v>-3154.4999999999936</v>
      </c>
      <c r="F22" s="8">
        <f>янв.25!H20+фев.25!H20+мар.25!H20+апр.25!H20+май.25!H20+июн.25!H20+июл.25!H20+авг.25!H20+сен.25!H20+окт.25!H20+ноя.25!H20+дек.25!H20</f>
        <v>42575.049999999996</v>
      </c>
      <c r="G22" s="8">
        <f>янв.25!G20</f>
        <v>8554.11</v>
      </c>
      <c r="H22" s="8">
        <f>фев.25!G20</f>
        <v>7220.05</v>
      </c>
      <c r="I22" s="8">
        <f>мар.25!G20</f>
        <v>6699.62</v>
      </c>
      <c r="J22" s="8">
        <f>апр.25!G20</f>
        <v>3107.92</v>
      </c>
      <c r="K22" s="8">
        <f>май.25!G20</f>
        <v>87.960000000000008</v>
      </c>
      <c r="L22" s="9">
        <f>июн.25!G20</f>
        <v>2506.86</v>
      </c>
      <c r="M22" s="9">
        <f>июл.25!G20</f>
        <v>2458.5</v>
      </c>
      <c r="N22" s="9">
        <f>авг.25!G20</f>
        <v>2409</v>
      </c>
      <c r="O22" s="9">
        <f>сен.25!G20</f>
        <v>321.75</v>
      </c>
      <c r="P22" s="9">
        <f>окт.25!G20</f>
        <v>651.75</v>
      </c>
      <c r="Q22" s="9">
        <f>ноя.25!G20</f>
        <v>5181</v>
      </c>
      <c r="R22" s="9">
        <f>дек.25!G20</f>
        <v>0</v>
      </c>
    </row>
    <row r="23" spans="1:18" ht="15" customHeight="1" x14ac:dyDescent="0.25">
      <c r="A23" s="17"/>
      <c r="B23" s="32"/>
      <c r="C23" s="14">
        <v>14</v>
      </c>
      <c r="D23" s="63">
        <v>-1788.5199999999995</v>
      </c>
      <c r="E23" s="34">
        <f t="shared" si="0"/>
        <v>-1309.9999999999973</v>
      </c>
      <c r="F23" s="8">
        <f>янв.25!H21+фев.25!H21+мар.25!H21+апр.25!H21+май.25!H21+июн.25!H21+июл.25!H21+авг.25!H21+сен.25!H21+окт.25!H21+ноя.25!H21+дек.25!H21</f>
        <v>13606.960000000001</v>
      </c>
      <c r="G23" s="8">
        <f>янв.25!G21</f>
        <v>2213.66</v>
      </c>
      <c r="H23" s="8">
        <f>фев.25!G21</f>
        <v>2294.29</v>
      </c>
      <c r="I23" s="8">
        <f>мар.25!G21</f>
        <v>1231.44</v>
      </c>
      <c r="J23" s="8">
        <f>апр.25!G21</f>
        <v>923.58</v>
      </c>
      <c r="K23" s="8">
        <f>май.25!G21</f>
        <v>498.44</v>
      </c>
      <c r="L23" s="9">
        <f>июн.25!G21</f>
        <v>1033.53</v>
      </c>
      <c r="M23" s="9">
        <f>июл.25!G21</f>
        <v>1468.5</v>
      </c>
      <c r="N23" s="9">
        <f>авг.25!G21</f>
        <v>1155</v>
      </c>
      <c r="O23" s="9">
        <f>сен.25!G21</f>
        <v>775.5</v>
      </c>
      <c r="P23" s="9">
        <f>окт.25!G21</f>
        <v>445.5</v>
      </c>
      <c r="Q23" s="9">
        <f>ноя.25!G21</f>
        <v>1089</v>
      </c>
      <c r="R23" s="9">
        <f>дек.25!G21</f>
        <v>0</v>
      </c>
    </row>
    <row r="24" spans="1:18" ht="15" customHeight="1" x14ac:dyDescent="0.25">
      <c r="A24" s="17"/>
      <c r="B24" s="32"/>
      <c r="C24" s="14">
        <v>15</v>
      </c>
      <c r="D24" s="63">
        <v>-29689.799999999996</v>
      </c>
      <c r="E24" s="34">
        <f t="shared" si="0"/>
        <v>-6368.9099999999962</v>
      </c>
      <c r="F24" s="8">
        <f>янв.25!H22+фев.25!H22+мар.25!H22+апр.25!H22+май.25!H22+июн.25!H22+июл.25!H22+авг.25!H22+сен.25!H22+окт.25!H22+ноя.25!H22+дек.25!H22</f>
        <v>63373</v>
      </c>
      <c r="G24" s="8">
        <f>янв.25!G22</f>
        <v>8977.5</v>
      </c>
      <c r="H24" s="8">
        <f>фев.25!G22</f>
        <v>6745.95</v>
      </c>
      <c r="I24" s="8">
        <f>мар.25!G22</f>
        <v>3031.83</v>
      </c>
      <c r="J24" s="8">
        <f>апр.25!G22</f>
        <v>3750.0299999999997</v>
      </c>
      <c r="K24" s="8">
        <f>май.25!G22</f>
        <v>5519.88</v>
      </c>
      <c r="L24" s="9">
        <f>июн.25!G22</f>
        <v>2847.15</v>
      </c>
      <c r="M24" s="9">
        <f>июл.25!G22</f>
        <v>2810.26</v>
      </c>
      <c r="N24" s="9">
        <f>авг.25!G22</f>
        <v>2271.73</v>
      </c>
      <c r="O24" s="9">
        <f>сен.25!G22</f>
        <v>1875.5700000000002</v>
      </c>
      <c r="P24" s="9">
        <f>окт.25!G22</f>
        <v>817.08</v>
      </c>
      <c r="Q24" s="9">
        <f>ноя.25!G22</f>
        <v>1405.13</v>
      </c>
      <c r="R24" s="9">
        <f>дек.25!G22</f>
        <v>0</v>
      </c>
    </row>
    <row r="25" spans="1:18" ht="15" customHeight="1" x14ac:dyDescent="0.25">
      <c r="A25" s="15"/>
      <c r="B25" s="32"/>
      <c r="C25" s="14">
        <v>16</v>
      </c>
      <c r="D25" s="63">
        <v>0</v>
      </c>
      <c r="E25" s="34">
        <f t="shared" si="0"/>
        <v>-1270.4999999999995</v>
      </c>
      <c r="F25" s="8">
        <f>янв.25!H23+фев.25!H23+мар.25!H23+апр.25!H23+май.25!H23+июн.25!H23+июл.25!H23+авг.25!H23+сен.25!H23+окт.25!H23+ноя.25!H23+дек.25!H23</f>
        <v>3424.63</v>
      </c>
      <c r="G25" s="8">
        <f>янв.25!G23</f>
        <v>0</v>
      </c>
      <c r="H25" s="8">
        <f>фев.25!G23</f>
        <v>0</v>
      </c>
      <c r="I25" s="8">
        <f>мар.25!G23</f>
        <v>7.33</v>
      </c>
      <c r="J25" s="8">
        <f>апр.25!G23</f>
        <v>14.66</v>
      </c>
      <c r="K25" s="8">
        <f>май.25!G23</f>
        <v>1422.02</v>
      </c>
      <c r="L25" s="9">
        <f>июн.25!G23</f>
        <v>652.37</v>
      </c>
      <c r="M25" s="9">
        <f>июл.25!G23</f>
        <v>0</v>
      </c>
      <c r="N25" s="9">
        <f>авг.25!G23</f>
        <v>1328.25</v>
      </c>
      <c r="O25" s="9">
        <f>сен.25!G23</f>
        <v>1171.5</v>
      </c>
      <c r="P25" s="9">
        <f>окт.25!G23</f>
        <v>66</v>
      </c>
      <c r="Q25" s="9">
        <f>ноя.25!G23</f>
        <v>33</v>
      </c>
      <c r="R25" s="9">
        <f>дек.25!G23</f>
        <v>0</v>
      </c>
    </row>
    <row r="26" spans="1:18" ht="15" customHeight="1" x14ac:dyDescent="0.25">
      <c r="A26" s="17"/>
      <c r="B26" s="32"/>
      <c r="C26" s="14">
        <v>17</v>
      </c>
      <c r="D26" s="63">
        <v>1038.3599999999999</v>
      </c>
      <c r="E26" s="34">
        <f t="shared" si="0"/>
        <v>-3851.8900000000003</v>
      </c>
      <c r="F26" s="8">
        <f>янв.25!H24+фев.25!H24+мар.25!H24+апр.25!H24+май.25!H24+июн.25!H24+июл.25!H24+авг.25!H24+сен.25!H24+окт.25!H24+ноя.25!H24+дек.25!H24</f>
        <v>6000</v>
      </c>
      <c r="G26" s="8">
        <f>янв.25!G24</f>
        <v>0</v>
      </c>
      <c r="H26" s="8">
        <f>фев.25!G24</f>
        <v>0</v>
      </c>
      <c r="I26" s="8">
        <f>мар.25!G24</f>
        <v>0</v>
      </c>
      <c r="J26" s="8">
        <f>апр.25!G24</f>
        <v>513</v>
      </c>
      <c r="K26" s="8">
        <f>май.25!G24</f>
        <v>1313.28</v>
      </c>
      <c r="L26" s="9">
        <f>июн.25!G24</f>
        <v>979.82999999999993</v>
      </c>
      <c r="M26" s="9">
        <f>июл.25!G24</f>
        <v>1182.29</v>
      </c>
      <c r="N26" s="9">
        <f>авг.25!G24</f>
        <v>1194.67</v>
      </c>
      <c r="O26" s="9">
        <f>сен.25!G24</f>
        <v>631.38</v>
      </c>
      <c r="P26" s="9">
        <f>окт.25!G24</f>
        <v>464.25000000000006</v>
      </c>
      <c r="Q26" s="9">
        <f>ноя.25!G24</f>
        <v>4611.55</v>
      </c>
      <c r="R26" s="9">
        <f>дек.25!G24</f>
        <v>0</v>
      </c>
    </row>
    <row r="27" spans="1:18" ht="15" customHeight="1" x14ac:dyDescent="0.25">
      <c r="A27" s="14"/>
      <c r="B27" s="32"/>
      <c r="C27" s="14">
        <v>18</v>
      </c>
      <c r="D27" s="63">
        <v>1137.3900000000003</v>
      </c>
      <c r="E27" s="34">
        <f t="shared" si="0"/>
        <v>816.14000000000033</v>
      </c>
      <c r="F27" s="8">
        <f>янв.25!H25+фев.25!H25+мар.25!H25+апр.25!H25+май.25!H25+июн.25!H25+июл.25!H25+авг.25!H25+сен.25!H25+окт.25!H25+ноя.25!H25+дек.25!H25</f>
        <v>2000</v>
      </c>
      <c r="G27" s="8">
        <f>янв.25!G25</f>
        <v>0</v>
      </c>
      <c r="H27" s="8">
        <f>фев.25!G25</f>
        <v>0</v>
      </c>
      <c r="I27" s="8">
        <f>мар.25!G25</f>
        <v>0</v>
      </c>
      <c r="J27" s="8">
        <f>апр.25!G25</f>
        <v>0</v>
      </c>
      <c r="K27" s="8">
        <f>май.25!G25</f>
        <v>0</v>
      </c>
      <c r="L27" s="9">
        <f>июн.25!G25</f>
        <v>0</v>
      </c>
      <c r="M27" s="9">
        <f>июл.25!G25</f>
        <v>0</v>
      </c>
      <c r="N27" s="9">
        <f>авг.25!G25</f>
        <v>0</v>
      </c>
      <c r="O27" s="9">
        <f>сен.25!G25</f>
        <v>0</v>
      </c>
      <c r="P27" s="9">
        <f>окт.25!G25</f>
        <v>0</v>
      </c>
      <c r="Q27" s="9">
        <f>ноя.25!G25</f>
        <v>2321.25</v>
      </c>
      <c r="R27" s="9">
        <f>дек.25!G25</f>
        <v>0</v>
      </c>
    </row>
    <row r="28" spans="1:18" ht="15" customHeight="1" x14ac:dyDescent="0.25">
      <c r="A28" s="14"/>
      <c r="B28" s="32" t="s">
        <v>23</v>
      </c>
      <c r="C28" s="14">
        <v>19</v>
      </c>
      <c r="D28" s="63">
        <v>-1305.5899999999979</v>
      </c>
      <c r="E28" s="34">
        <f t="shared" si="0"/>
        <v>-1714.1999999999957</v>
      </c>
      <c r="F28" s="8">
        <f>янв.25!H26+фев.25!H26+мар.25!H26+апр.25!H26+май.25!H26+июн.25!H26+июл.25!H26+авг.25!H26+сен.25!H26+окт.25!H26+ноя.25!H26+дек.25!H26</f>
        <v>18100</v>
      </c>
      <c r="G28" s="8">
        <f>янв.25!G26</f>
        <v>1795.5</v>
      </c>
      <c r="H28" s="8">
        <f>фев.25!G26</f>
        <v>1410.75</v>
      </c>
      <c r="I28" s="8">
        <f>мар.25!G26</f>
        <v>1810.8899999999999</v>
      </c>
      <c r="J28" s="8">
        <f>апр.25!G26</f>
        <v>831.06</v>
      </c>
      <c r="K28" s="8">
        <f>май.25!G26</f>
        <v>2462.4</v>
      </c>
      <c r="L28" s="9">
        <f>июн.25!G26</f>
        <v>1123.47</v>
      </c>
      <c r="M28" s="9">
        <f>июл.25!G26</f>
        <v>1497.98</v>
      </c>
      <c r="N28" s="9">
        <f>авг.25!G26</f>
        <v>1671.3000000000002</v>
      </c>
      <c r="O28" s="9">
        <f>сен.25!G26</f>
        <v>2166.5</v>
      </c>
      <c r="P28" s="9">
        <f>окт.25!G26</f>
        <v>1442.27</v>
      </c>
      <c r="Q28" s="9">
        <f>ноя.25!G26</f>
        <v>2296.4900000000002</v>
      </c>
      <c r="R28" s="9">
        <f>дек.25!G26</f>
        <v>0</v>
      </c>
    </row>
    <row r="29" spans="1:18" ht="15" customHeight="1" x14ac:dyDescent="0.25">
      <c r="A29" s="17"/>
      <c r="B29" s="32"/>
      <c r="C29" s="14">
        <v>20</v>
      </c>
      <c r="D29" s="63">
        <v>0</v>
      </c>
      <c r="E29" s="34">
        <f t="shared" si="0"/>
        <v>0</v>
      </c>
      <c r="F29" s="8">
        <f>янв.25!H27+фев.25!H27+мар.25!H27+апр.25!H27+май.25!H27+июн.25!H27+июл.25!H27+авг.25!H27+сен.25!H27+окт.25!H27+ноя.25!H27+дек.25!H27</f>
        <v>0</v>
      </c>
      <c r="G29" s="8">
        <f>янв.25!G27</f>
        <v>0</v>
      </c>
      <c r="H29" s="8">
        <f>фев.25!G27</f>
        <v>0</v>
      </c>
      <c r="I29" s="8">
        <f>мар.25!G27</f>
        <v>0</v>
      </c>
      <c r="J29" s="8">
        <f>апр.25!G27</f>
        <v>0</v>
      </c>
      <c r="K29" s="8">
        <f>май.25!G27</f>
        <v>0</v>
      </c>
      <c r="L29" s="9">
        <f>июн.25!G27</f>
        <v>0</v>
      </c>
      <c r="M29" s="9">
        <f>июл.25!G27</f>
        <v>0</v>
      </c>
      <c r="N29" s="9">
        <f>авг.25!G27</f>
        <v>0</v>
      </c>
      <c r="O29" s="9">
        <f>сен.25!G27</f>
        <v>0</v>
      </c>
      <c r="P29" s="9">
        <f>окт.25!G27</f>
        <v>0</v>
      </c>
      <c r="Q29" s="9">
        <f>ноя.25!G27</f>
        <v>0</v>
      </c>
      <c r="R29" s="9">
        <f>дек.25!G27</f>
        <v>0</v>
      </c>
    </row>
    <row r="30" spans="1:18" ht="15" customHeight="1" x14ac:dyDescent="0.25">
      <c r="A30" s="17"/>
      <c r="B30" s="32"/>
      <c r="C30" s="14">
        <v>21</v>
      </c>
      <c r="D30" s="63">
        <v>0</v>
      </c>
      <c r="E30" s="34">
        <f t="shared" si="0"/>
        <v>0</v>
      </c>
      <c r="F30" s="8">
        <f>янв.25!H28+фев.25!H28+мар.25!H28+апр.25!H28+май.25!H28+июн.25!H28+июл.25!H28+авг.25!H28+сен.25!H28+окт.25!H28+ноя.25!H28+дек.25!H28</f>
        <v>0</v>
      </c>
      <c r="G30" s="8">
        <f>янв.25!G28</f>
        <v>0</v>
      </c>
      <c r="H30" s="8">
        <f>фев.25!G28</f>
        <v>0</v>
      </c>
      <c r="I30" s="8">
        <f>мар.25!G28</f>
        <v>0</v>
      </c>
      <c r="J30" s="8">
        <f>апр.25!G28</f>
        <v>0</v>
      </c>
      <c r="K30" s="8">
        <f>май.25!G28</f>
        <v>0</v>
      </c>
      <c r="L30" s="9">
        <f>июн.25!G28</f>
        <v>0</v>
      </c>
      <c r="M30" s="9">
        <f>июл.25!G28</f>
        <v>0</v>
      </c>
      <c r="N30" s="9">
        <f>авг.25!G28</f>
        <v>0</v>
      </c>
      <c r="O30" s="9">
        <f>сен.25!G28</f>
        <v>0</v>
      </c>
      <c r="P30" s="9">
        <f>окт.25!G28</f>
        <v>0</v>
      </c>
      <c r="Q30" s="9">
        <f>ноя.25!G28</f>
        <v>0</v>
      </c>
      <c r="R30" s="9">
        <f>дек.25!G28</f>
        <v>0</v>
      </c>
    </row>
    <row r="31" spans="1:18" ht="15" customHeight="1" x14ac:dyDescent="0.25">
      <c r="A31" s="14"/>
      <c r="B31" s="32"/>
      <c r="C31" s="14">
        <v>22</v>
      </c>
      <c r="D31" s="63">
        <v>0</v>
      </c>
      <c r="E31" s="34">
        <f t="shared" si="0"/>
        <v>0</v>
      </c>
      <c r="F31" s="8">
        <f>янв.25!H29+фев.25!H29+мар.25!H29+апр.25!H29+май.25!H29+июн.25!H29+июл.25!H29+авг.25!H29+сен.25!H29+окт.25!H29+ноя.25!H29+дек.25!H29</f>
        <v>0</v>
      </c>
      <c r="G31" s="8">
        <f>янв.25!G29</f>
        <v>0</v>
      </c>
      <c r="H31" s="8">
        <f>фев.25!G29</f>
        <v>0</v>
      </c>
      <c r="I31" s="8">
        <f>мар.25!G29</f>
        <v>0</v>
      </c>
      <c r="J31" s="8">
        <f>апр.25!G29</f>
        <v>0</v>
      </c>
      <c r="K31" s="8">
        <f>май.25!G29</f>
        <v>0</v>
      </c>
      <c r="L31" s="9">
        <f>июн.25!G29</f>
        <v>0</v>
      </c>
      <c r="M31" s="9">
        <f>июл.25!G29</f>
        <v>0</v>
      </c>
      <c r="N31" s="9">
        <f>авг.25!G29</f>
        <v>0</v>
      </c>
      <c r="O31" s="9">
        <f>сен.25!G29</f>
        <v>0</v>
      </c>
      <c r="P31" s="9">
        <f>окт.25!G29</f>
        <v>0</v>
      </c>
      <c r="Q31" s="9">
        <f>ноя.25!G29</f>
        <v>0</v>
      </c>
      <c r="R31" s="9">
        <f>дек.25!G29</f>
        <v>0</v>
      </c>
    </row>
    <row r="32" spans="1:18" x14ac:dyDescent="0.25">
      <c r="A32" s="14"/>
      <c r="B32" s="32"/>
      <c r="C32" s="14">
        <v>23</v>
      </c>
      <c r="D32" s="63">
        <v>-7569.4600000000064</v>
      </c>
      <c r="E32" s="34">
        <f t="shared" si="0"/>
        <v>-13784.950000000008</v>
      </c>
      <c r="F32" s="8">
        <f>янв.25!H30+фев.25!H30+мар.25!H30+апр.25!H30+май.25!H30+июн.25!H30+июл.25!H30+авг.25!H30+сен.25!H30+окт.25!H30+ноя.25!H30+дек.25!H30</f>
        <v>51861</v>
      </c>
      <c r="G32" s="8">
        <f>янв.25!G30</f>
        <v>8679.9599999999991</v>
      </c>
      <c r="H32" s="8">
        <f>фев.25!G30</f>
        <v>7525.71</v>
      </c>
      <c r="I32" s="8">
        <f>мар.25!G30</f>
        <v>8233.65</v>
      </c>
      <c r="J32" s="8">
        <f>апр.25!G30</f>
        <v>4586.22</v>
      </c>
      <c r="K32" s="8">
        <f>май.25!G30</f>
        <v>3621.7799999999997</v>
      </c>
      <c r="L32" s="9">
        <f>июн.25!G30</f>
        <v>2123.8200000000002</v>
      </c>
      <c r="M32" s="9">
        <f>июл.25!G30</f>
        <v>3125.9500000000003</v>
      </c>
      <c r="N32" s="9">
        <f>авг.25!G30</f>
        <v>2773.1200000000003</v>
      </c>
      <c r="O32" s="9">
        <f>сен.25!G30</f>
        <v>3596.3900000000003</v>
      </c>
      <c r="P32" s="9">
        <f>окт.25!G30</f>
        <v>4543.46</v>
      </c>
      <c r="Q32" s="9">
        <f>ноя.25!G30</f>
        <v>9266.43</v>
      </c>
      <c r="R32" s="9">
        <f>дек.25!G30</f>
        <v>0</v>
      </c>
    </row>
    <row r="33" spans="1:18" ht="15" customHeight="1" x14ac:dyDescent="0.25">
      <c r="A33" s="14"/>
      <c r="B33" s="32"/>
      <c r="C33" s="14">
        <v>24</v>
      </c>
      <c r="D33" s="63">
        <v>-50252.639999999999</v>
      </c>
      <c r="E33" s="34">
        <f t="shared" si="0"/>
        <v>-1602.7999999999956</v>
      </c>
      <c r="F33" s="8">
        <f>янв.25!H31+фев.25!H31+мар.25!H31+апр.25!H31+май.25!H31+июн.25!H31+июл.25!H31+авг.25!H31+сен.25!H31+окт.25!H31+ноя.25!H31+дек.25!H31</f>
        <v>51500</v>
      </c>
      <c r="G33" s="8">
        <f>янв.25!G31</f>
        <v>0</v>
      </c>
      <c r="H33" s="8">
        <f>фев.25!G31</f>
        <v>0</v>
      </c>
      <c r="I33" s="8">
        <f>мар.25!G31</f>
        <v>212.57</v>
      </c>
      <c r="J33" s="8">
        <f>апр.25!G31</f>
        <v>329.85</v>
      </c>
      <c r="K33" s="8">
        <f>май.25!G31</f>
        <v>696.35</v>
      </c>
      <c r="L33" s="9">
        <f>июн.25!G31</f>
        <v>241.89000000000001</v>
      </c>
      <c r="M33" s="9">
        <f>июл.25!G31</f>
        <v>519.75</v>
      </c>
      <c r="N33" s="9">
        <f>авг.25!G31</f>
        <v>288.75</v>
      </c>
      <c r="O33" s="9">
        <f>сен.25!G31</f>
        <v>239.25</v>
      </c>
      <c r="P33" s="9">
        <f>окт.25!G31</f>
        <v>181.5</v>
      </c>
      <c r="Q33" s="9">
        <f>ноя.25!G31</f>
        <v>140.25</v>
      </c>
      <c r="R33" s="9">
        <f>дек.25!G31</f>
        <v>0</v>
      </c>
    </row>
    <row r="34" spans="1:18" ht="15" customHeight="1" x14ac:dyDescent="0.25">
      <c r="A34" s="11"/>
      <c r="B34" s="32"/>
      <c r="C34" s="14">
        <v>25</v>
      </c>
      <c r="D34" s="63">
        <v>1014.8299999999999</v>
      </c>
      <c r="E34" s="34">
        <f t="shared" si="0"/>
        <v>22.129999999999882</v>
      </c>
      <c r="F34" s="8">
        <f>янв.25!H32+фев.25!H32+мар.25!H32+апр.25!H32+май.25!H32+июн.25!H32+июл.25!H32+авг.25!H32+сен.25!H32+окт.25!H32+ноя.25!H32+дек.25!H32</f>
        <v>0</v>
      </c>
      <c r="G34" s="8">
        <f>янв.25!G32</f>
        <v>109.95</v>
      </c>
      <c r="H34" s="8">
        <f>фев.25!G32</f>
        <v>0</v>
      </c>
      <c r="I34" s="8">
        <f>мар.25!G32</f>
        <v>0</v>
      </c>
      <c r="J34" s="8">
        <f>апр.25!G32</f>
        <v>0</v>
      </c>
      <c r="K34" s="8">
        <f>май.25!G32</f>
        <v>0</v>
      </c>
      <c r="L34" s="9">
        <f>июн.25!G32</f>
        <v>0</v>
      </c>
      <c r="M34" s="9">
        <f>июл.25!G32</f>
        <v>0</v>
      </c>
      <c r="N34" s="9">
        <f>авг.25!G32</f>
        <v>0</v>
      </c>
      <c r="O34" s="9">
        <f>сен.25!G32</f>
        <v>0</v>
      </c>
      <c r="P34" s="9">
        <f>окт.25!G32</f>
        <v>882.75</v>
      </c>
      <c r="Q34" s="9">
        <f>ноя.25!G32</f>
        <v>0</v>
      </c>
      <c r="R34" s="9">
        <f>дек.25!G32</f>
        <v>0</v>
      </c>
    </row>
    <row r="35" spans="1:18" ht="15" customHeight="1" x14ac:dyDescent="0.25">
      <c r="A35" s="17"/>
      <c r="B35" s="32"/>
      <c r="C35" s="14">
        <v>26</v>
      </c>
      <c r="D35" s="63">
        <v>274.59999999999991</v>
      </c>
      <c r="E35" s="34">
        <f t="shared" si="0"/>
        <v>-2127.6</v>
      </c>
      <c r="F35" s="8">
        <f>янв.25!H33+фев.25!H33+мар.25!H33+апр.25!H33+май.25!H33+июн.25!H33+июл.25!H33+авг.25!H33+сен.25!H33+окт.25!H33+ноя.25!H33+дек.25!H33</f>
        <v>1000</v>
      </c>
      <c r="G35" s="8">
        <f>янв.25!G33</f>
        <v>0</v>
      </c>
      <c r="H35" s="8">
        <f>фев.25!G33</f>
        <v>0</v>
      </c>
      <c r="I35" s="8">
        <f>мар.25!G33</f>
        <v>0</v>
      </c>
      <c r="J35" s="8">
        <f>апр.25!G33</f>
        <v>0</v>
      </c>
      <c r="K35" s="8">
        <f>май.25!G33</f>
        <v>315.19</v>
      </c>
      <c r="L35" s="9">
        <f>июн.25!G33</f>
        <v>711.01</v>
      </c>
      <c r="M35" s="9">
        <f>июл.25!G33</f>
        <v>1072.5</v>
      </c>
      <c r="N35" s="9">
        <f>авг.25!G33</f>
        <v>1014.75</v>
      </c>
      <c r="O35" s="9">
        <f>сен.25!G33</f>
        <v>288.75</v>
      </c>
      <c r="P35" s="9">
        <f>окт.25!G33</f>
        <v>0</v>
      </c>
      <c r="Q35" s="9">
        <f>ноя.25!G33</f>
        <v>0</v>
      </c>
      <c r="R35" s="9">
        <f>дек.25!G33</f>
        <v>0</v>
      </c>
    </row>
    <row r="36" spans="1:18" x14ac:dyDescent="0.25">
      <c r="A36" s="17"/>
      <c r="B36" s="32"/>
      <c r="C36" s="14">
        <v>27</v>
      </c>
      <c r="D36" s="63">
        <v>-7891.91</v>
      </c>
      <c r="E36" s="34">
        <f t="shared" si="0"/>
        <v>-34548.65</v>
      </c>
      <c r="F36" s="8">
        <f>янв.25!H34+фев.25!H34+мар.25!H34+апр.25!H34+май.25!H34+июн.25!H34+июл.25!H34+авг.25!H34+сен.25!H34+окт.25!H34+ноя.25!H34+дек.25!H34</f>
        <v>20000</v>
      </c>
      <c r="G36" s="8">
        <f>янв.25!G34</f>
        <v>5114.6099999999997</v>
      </c>
      <c r="H36" s="8">
        <f>фев.25!G34</f>
        <v>3755.16</v>
      </c>
      <c r="I36" s="8">
        <f>мар.25!G34</f>
        <v>4832.46</v>
      </c>
      <c r="J36" s="8">
        <f>апр.25!G34</f>
        <v>4504.1400000000003</v>
      </c>
      <c r="K36" s="8">
        <f>май.25!G34</f>
        <v>4396.41</v>
      </c>
      <c r="L36" s="9">
        <f>июн.25!G34</f>
        <v>3057.48</v>
      </c>
      <c r="M36" s="9">
        <f>июл.25!G34</f>
        <v>4512.51</v>
      </c>
      <c r="N36" s="9">
        <f>авг.25!G34</f>
        <v>3874.94</v>
      </c>
      <c r="O36" s="9">
        <f>сен.25!G34</f>
        <v>4654.88</v>
      </c>
      <c r="P36" s="9">
        <f>окт.25!G34</f>
        <v>3020.7200000000003</v>
      </c>
      <c r="Q36" s="9">
        <f>ноя.25!G34</f>
        <v>4933.43</v>
      </c>
      <c r="R36" s="9">
        <f>дек.25!G34</f>
        <v>0</v>
      </c>
    </row>
    <row r="37" spans="1:18" ht="15" customHeight="1" x14ac:dyDescent="0.25">
      <c r="A37" s="17"/>
      <c r="B37" s="32"/>
      <c r="C37" s="14">
        <v>28</v>
      </c>
      <c r="D37" s="63">
        <v>988.26999999999975</v>
      </c>
      <c r="E37" s="34">
        <f t="shared" si="0"/>
        <v>-5383.2500000000009</v>
      </c>
      <c r="F37" s="8">
        <f>янв.25!H35+фев.25!H35+мар.25!H35+апр.25!H35+май.25!H35+июн.25!H35+июл.25!H35+авг.25!H35+сен.25!H35+окт.25!H35+ноя.25!H35+дек.25!H35</f>
        <v>22000</v>
      </c>
      <c r="G37" s="8">
        <f>янв.25!G35</f>
        <v>3072.87</v>
      </c>
      <c r="H37" s="8">
        <f>фев.25!G35</f>
        <v>2606.04</v>
      </c>
      <c r="I37" s="8">
        <f>мар.25!G35</f>
        <v>3293.46</v>
      </c>
      <c r="J37" s="8">
        <f>апр.25!G35</f>
        <v>2611.17</v>
      </c>
      <c r="K37" s="8">
        <f>май.25!G35</f>
        <v>2493.1799999999998</v>
      </c>
      <c r="L37" s="9">
        <f>июн.25!G35</f>
        <v>2236.6799999999998</v>
      </c>
      <c r="M37" s="9">
        <f>июл.25!G35</f>
        <v>3057.86</v>
      </c>
      <c r="N37" s="9">
        <f>авг.25!G35</f>
        <v>2067.46</v>
      </c>
      <c r="O37" s="9">
        <f>сен.25!G35</f>
        <v>2067.46</v>
      </c>
      <c r="P37" s="9">
        <f>окт.25!G35</f>
        <v>1894.14</v>
      </c>
      <c r="Q37" s="9">
        <f>ноя.25!G35</f>
        <v>2971.2000000000003</v>
      </c>
      <c r="R37" s="9">
        <f>дек.25!G35</f>
        <v>0</v>
      </c>
    </row>
    <row r="38" spans="1:18" ht="15" customHeight="1" x14ac:dyDescent="0.25">
      <c r="A38" s="17"/>
      <c r="B38" s="32"/>
      <c r="C38" s="54">
        <v>29</v>
      </c>
      <c r="D38" s="63">
        <v>0</v>
      </c>
      <c r="E38" s="34">
        <f t="shared" si="0"/>
        <v>0</v>
      </c>
      <c r="F38" s="8">
        <f>янв.25!H36+фев.25!H36+мар.25!H36+апр.25!H36+май.25!H36+июн.25!H36+июл.25!H36+авг.25!H36+сен.25!H36+окт.25!H36+ноя.25!H36+дек.25!H36</f>
        <v>0</v>
      </c>
      <c r="G38" s="8">
        <f>янв.25!G36</f>
        <v>0</v>
      </c>
      <c r="H38" s="8">
        <f>фев.25!G36</f>
        <v>0</v>
      </c>
      <c r="I38" s="8">
        <f>мар.25!G36</f>
        <v>0</v>
      </c>
      <c r="J38" s="8">
        <f>апр.25!G36</f>
        <v>0</v>
      </c>
      <c r="K38" s="8">
        <f>май.25!G36</f>
        <v>0</v>
      </c>
      <c r="L38" s="9">
        <f>июн.25!G36</f>
        <v>0</v>
      </c>
      <c r="M38" s="9">
        <f>июл.25!G36</f>
        <v>0</v>
      </c>
      <c r="N38" s="9">
        <f>авг.25!G36</f>
        <v>0</v>
      </c>
      <c r="O38" s="9">
        <f>сен.25!G36</f>
        <v>0</v>
      </c>
      <c r="P38" s="9">
        <f>окт.25!G36</f>
        <v>0</v>
      </c>
      <c r="Q38" s="9">
        <f>ноя.25!G36</f>
        <v>0</v>
      </c>
      <c r="R38" s="9">
        <f>дек.25!G36</f>
        <v>0</v>
      </c>
    </row>
    <row r="39" spans="1:18" ht="15" customHeight="1" x14ac:dyDescent="0.25">
      <c r="A39" s="17"/>
      <c r="B39" s="32"/>
      <c r="C39" s="14">
        <v>30</v>
      </c>
      <c r="D39" s="63">
        <v>3062.5</v>
      </c>
      <c r="E39" s="34">
        <f t="shared" si="0"/>
        <v>8632.9500000000007</v>
      </c>
      <c r="F39" s="8">
        <f>янв.25!H37+фев.25!H37+мар.25!H37+апр.25!H37+май.25!H37+июн.25!H37+июл.25!H37+авг.25!H37+сен.25!H37+окт.25!H37+ноя.25!H37+дек.25!H37</f>
        <v>12600</v>
      </c>
      <c r="G39" s="8">
        <f>янв.25!G37</f>
        <v>703.68000000000006</v>
      </c>
      <c r="H39" s="8">
        <f>фев.25!G37</f>
        <v>0</v>
      </c>
      <c r="I39" s="8">
        <f>мар.25!G37</f>
        <v>0</v>
      </c>
      <c r="J39" s="8">
        <f>апр.25!G37</f>
        <v>58.64</v>
      </c>
      <c r="K39" s="8">
        <f>май.25!G37</f>
        <v>879.6</v>
      </c>
      <c r="L39" s="9">
        <f>июн.25!G37</f>
        <v>1180.1300000000001</v>
      </c>
      <c r="M39" s="9">
        <f>июл.25!G37</f>
        <v>1353</v>
      </c>
      <c r="N39" s="9">
        <f>авг.25!G37</f>
        <v>1600.5</v>
      </c>
      <c r="O39" s="9">
        <f>сен.25!G37</f>
        <v>965.25</v>
      </c>
      <c r="P39" s="9">
        <f>окт.25!G37</f>
        <v>288.75</v>
      </c>
      <c r="Q39" s="9">
        <f>ноя.25!G37</f>
        <v>0</v>
      </c>
      <c r="R39" s="9">
        <f>дек.25!G37</f>
        <v>0</v>
      </c>
    </row>
    <row r="40" spans="1:18" s="40" customFormat="1" ht="15" customHeight="1" x14ac:dyDescent="0.25">
      <c r="A40" s="17"/>
      <c r="B40" s="32"/>
      <c r="C40" s="17">
        <v>31</v>
      </c>
      <c r="D40" s="63">
        <v>22.970000000000482</v>
      </c>
      <c r="E40" s="34">
        <f t="shared" si="0"/>
        <v>-3767.6299999999965</v>
      </c>
      <c r="F40" s="42">
        <f>янв.25!H38+фев.25!H38+мар.25!H38+апр.25!H38+май.25!H38+июн.25!H38+июл.25!H38+авг.25!H38+сен.25!H38+окт.25!H38+ноя.25!H38+дек.25!H38</f>
        <v>41235</v>
      </c>
      <c r="G40" s="42">
        <f>янв.25!G38</f>
        <v>8150.96</v>
      </c>
      <c r="H40" s="42">
        <f>фев.25!G38</f>
        <v>6714.28</v>
      </c>
      <c r="I40" s="42">
        <f>мар.25!G38</f>
        <v>7161.41</v>
      </c>
      <c r="J40" s="42">
        <f>апр.25!G38</f>
        <v>3767.62</v>
      </c>
      <c r="K40" s="42">
        <f>май.25!G38</f>
        <v>1964.44</v>
      </c>
      <c r="L40" s="43">
        <f>июн.25!G38</f>
        <v>791.64</v>
      </c>
      <c r="M40" s="43">
        <f>июл.25!G38</f>
        <v>1204.5</v>
      </c>
      <c r="N40" s="43">
        <f>авг.25!G38</f>
        <v>1221</v>
      </c>
      <c r="O40" s="43">
        <f>сен.25!G38</f>
        <v>2202.75</v>
      </c>
      <c r="P40" s="43">
        <f>окт.25!G38</f>
        <v>4174.5</v>
      </c>
      <c r="Q40" s="43">
        <f>ноя.25!G38</f>
        <v>7672.5</v>
      </c>
      <c r="R40" s="43">
        <f>дек.25!G38</f>
        <v>0</v>
      </c>
    </row>
    <row r="41" spans="1:18" ht="15" customHeight="1" x14ac:dyDescent="0.25">
      <c r="A41" s="17"/>
      <c r="B41" s="32"/>
      <c r="C41" s="14">
        <v>32</v>
      </c>
      <c r="D41" s="63">
        <v>0</v>
      </c>
      <c r="E41" s="34">
        <f t="shared" si="0"/>
        <v>0</v>
      </c>
      <c r="F41" s="8">
        <f>янв.25!H39+фев.25!H39+мар.25!H39+апр.25!H39+май.25!H39+июн.25!H39+июл.25!H39+авг.25!H39+сен.25!H39+окт.25!H39+ноя.25!H39+дек.25!H39</f>
        <v>0</v>
      </c>
      <c r="G41" s="8">
        <f>янв.25!G39</f>
        <v>0</v>
      </c>
      <c r="H41" s="8">
        <f>фев.25!G39</f>
        <v>0</v>
      </c>
      <c r="I41" s="8">
        <f>мар.25!G39</f>
        <v>0</v>
      </c>
      <c r="J41" s="8">
        <f>апр.25!G39</f>
        <v>0</v>
      </c>
      <c r="K41" s="8">
        <f>май.25!G39</f>
        <v>0</v>
      </c>
      <c r="L41" s="9">
        <f>июн.25!G39</f>
        <v>0</v>
      </c>
      <c r="M41" s="9">
        <f>июл.25!G39</f>
        <v>0</v>
      </c>
      <c r="N41" s="9">
        <f>авг.25!G39</f>
        <v>0</v>
      </c>
      <c r="O41" s="9">
        <f>сен.25!G39</f>
        <v>0</v>
      </c>
      <c r="P41" s="9">
        <f>окт.25!G39</f>
        <v>0</v>
      </c>
      <c r="Q41" s="9">
        <f>ноя.25!G39</f>
        <v>0</v>
      </c>
      <c r="R41" s="9">
        <f>дек.25!G39</f>
        <v>0</v>
      </c>
    </row>
    <row r="42" spans="1:18" ht="15" customHeight="1" x14ac:dyDescent="0.25">
      <c r="A42" s="17"/>
      <c r="B42" s="32"/>
      <c r="C42" s="14">
        <v>33</v>
      </c>
      <c r="D42" s="63">
        <v>21406.420000000006</v>
      </c>
      <c r="E42" s="34">
        <f t="shared" si="0"/>
        <v>15629.36000000001</v>
      </c>
      <c r="F42" s="8">
        <f>янв.25!H40+фев.25!H40+мар.25!H40+апр.25!H40+май.25!H40+июн.25!H40+июл.25!H40+авг.25!H40+сен.25!H40+окт.25!H40+ноя.25!H40+дек.25!H40</f>
        <v>46000</v>
      </c>
      <c r="G42" s="8">
        <f>янв.25!G40</f>
        <v>10121.49</v>
      </c>
      <c r="H42" s="8">
        <f>фев.25!G40</f>
        <v>8023.32</v>
      </c>
      <c r="I42" s="8">
        <f>мар.25!G40</f>
        <v>8341.3799999999992</v>
      </c>
      <c r="J42" s="8">
        <f>апр.25!G40</f>
        <v>4021.92</v>
      </c>
      <c r="K42" s="8">
        <f>май.25!G40</f>
        <v>661.77</v>
      </c>
      <c r="L42" s="9">
        <f>июн.25!G40</f>
        <v>625.86</v>
      </c>
      <c r="M42" s="9">
        <f>июл.25!G40</f>
        <v>903.74</v>
      </c>
      <c r="N42" s="9">
        <f>авг.25!G40</f>
        <v>631.38</v>
      </c>
      <c r="O42" s="9">
        <f>сен.25!G40</f>
        <v>3156.9</v>
      </c>
      <c r="P42" s="9">
        <f>окт.25!G40</f>
        <v>4716.7800000000007</v>
      </c>
      <c r="Q42" s="9">
        <f>ноя.25!G40</f>
        <v>10572.52</v>
      </c>
      <c r="R42" s="9">
        <f>дек.25!G40</f>
        <v>0</v>
      </c>
    </row>
    <row r="43" spans="1:18" ht="15" customHeight="1" x14ac:dyDescent="0.25">
      <c r="A43" s="17"/>
      <c r="B43" s="32"/>
      <c r="C43" s="14">
        <v>34</v>
      </c>
      <c r="D43" s="63">
        <v>0</v>
      </c>
      <c r="E43" s="34">
        <f t="shared" si="0"/>
        <v>0</v>
      </c>
      <c r="F43" s="8">
        <f>янв.25!H41+фев.25!H41+мар.25!H41+апр.25!H41+май.25!H41+июн.25!H41+июл.25!H41+авг.25!H41+сен.25!H41+окт.25!H41+ноя.25!H41+дек.25!H41</f>
        <v>0</v>
      </c>
      <c r="G43" s="8">
        <f>янв.25!G41</f>
        <v>0</v>
      </c>
      <c r="H43" s="8">
        <f>фев.25!G41</f>
        <v>0</v>
      </c>
      <c r="I43" s="8">
        <f>мар.25!G41</f>
        <v>0</v>
      </c>
      <c r="J43" s="8">
        <f>апр.25!G41</f>
        <v>0</v>
      </c>
      <c r="K43" s="8">
        <f>май.25!G41</f>
        <v>0</v>
      </c>
      <c r="L43" s="9">
        <f>июн.25!G41</f>
        <v>0</v>
      </c>
      <c r="M43" s="9">
        <f>июл.25!G41</f>
        <v>0</v>
      </c>
      <c r="N43" s="9">
        <f>авг.25!G41</f>
        <v>0</v>
      </c>
      <c r="O43" s="9">
        <f>сен.25!G41</f>
        <v>0</v>
      </c>
      <c r="P43" s="9">
        <f>окт.25!G41</f>
        <v>0</v>
      </c>
      <c r="Q43" s="9">
        <f>ноя.25!G41</f>
        <v>0</v>
      </c>
      <c r="R43" s="9">
        <f>дек.25!G41</f>
        <v>0</v>
      </c>
    </row>
    <row r="44" spans="1:18" ht="15" customHeight="1" x14ac:dyDescent="0.25">
      <c r="A44" s="17"/>
      <c r="B44" s="32"/>
      <c r="C44" s="14">
        <v>35</v>
      </c>
      <c r="D44" s="63">
        <v>735.41000000000008</v>
      </c>
      <c r="E44" s="34">
        <f t="shared" si="0"/>
        <v>482.85000000000008</v>
      </c>
      <c r="F44" s="8">
        <f>янв.25!H42+фев.25!H42+мар.25!H42+апр.25!H42+май.25!H42+июн.25!H42+июл.25!H42+авг.25!H42+сен.25!H42+окт.25!H42+ноя.25!H42+дек.25!H42</f>
        <v>0</v>
      </c>
      <c r="G44" s="8">
        <f>янв.25!G42</f>
        <v>0</v>
      </c>
      <c r="H44" s="8">
        <f>фев.25!G42</f>
        <v>0</v>
      </c>
      <c r="I44" s="8">
        <f>мар.25!G42</f>
        <v>0</v>
      </c>
      <c r="J44" s="8">
        <f>апр.25!G42</f>
        <v>0</v>
      </c>
      <c r="K44" s="8">
        <f>май.25!G42</f>
        <v>20.52</v>
      </c>
      <c r="L44" s="9">
        <f>июн.25!G42</f>
        <v>15.39</v>
      </c>
      <c r="M44" s="9">
        <f>июл.25!G42</f>
        <v>105.23</v>
      </c>
      <c r="N44" s="9">
        <f>авг.25!G42</f>
        <v>92.850000000000009</v>
      </c>
      <c r="O44" s="9">
        <f>сен.25!G42</f>
        <v>6.19</v>
      </c>
      <c r="P44" s="9">
        <f>окт.25!G42</f>
        <v>12.38</v>
      </c>
      <c r="Q44" s="9">
        <f>ноя.25!G42</f>
        <v>0</v>
      </c>
      <c r="R44" s="9">
        <f>дек.25!G42</f>
        <v>0</v>
      </c>
    </row>
    <row r="45" spans="1:18" x14ac:dyDescent="0.25">
      <c r="A45" s="17"/>
      <c r="B45" s="32"/>
      <c r="C45" s="14">
        <v>36</v>
      </c>
      <c r="D45" s="63">
        <v>-6973.6400000000012</v>
      </c>
      <c r="E45" s="34">
        <f t="shared" si="0"/>
        <v>-12090.940000000002</v>
      </c>
      <c r="F45" s="8">
        <f>янв.25!H43+фев.25!H43+мар.25!H43+апр.25!H43+май.25!H43+июн.25!H43+июл.25!H43+авг.25!H43+сен.25!H43+окт.25!H43+ноя.25!H43+дек.25!H43</f>
        <v>30000</v>
      </c>
      <c r="G45" s="8">
        <f>янв.25!G43</f>
        <v>4242.51</v>
      </c>
      <c r="H45" s="8">
        <f>фев.25!G43</f>
        <v>0</v>
      </c>
      <c r="I45" s="8">
        <f>мар.25!G43</f>
        <v>6848.55</v>
      </c>
      <c r="J45" s="8">
        <f>апр.25!G43</f>
        <v>3883.41</v>
      </c>
      <c r="K45" s="8">
        <f>май.25!G43</f>
        <v>2729.16</v>
      </c>
      <c r="L45" s="9">
        <f>июн.25!G43</f>
        <v>2211.0299999999997</v>
      </c>
      <c r="M45" s="9">
        <f>июл.25!G43</f>
        <v>2494.5700000000002</v>
      </c>
      <c r="N45" s="9">
        <f>авг.25!G43</f>
        <v>2513.1400000000003</v>
      </c>
      <c r="O45" s="9">
        <f>сен.25!G43</f>
        <v>854.22</v>
      </c>
      <c r="P45" s="9">
        <f>окт.25!G43</f>
        <v>5051.04</v>
      </c>
      <c r="Q45" s="9">
        <f>ноя.25!G43</f>
        <v>4289.67</v>
      </c>
      <c r="R45" s="9">
        <f>дек.25!G43</f>
        <v>0</v>
      </c>
    </row>
    <row r="46" spans="1:18" ht="15" customHeight="1" x14ac:dyDescent="0.25">
      <c r="A46" s="17"/>
      <c r="B46" s="32"/>
      <c r="C46" s="14">
        <v>37</v>
      </c>
      <c r="D46" s="63">
        <v>1690.7500000000011</v>
      </c>
      <c r="E46" s="34">
        <f t="shared" si="0"/>
        <v>239.61000000000104</v>
      </c>
      <c r="F46" s="8">
        <f>янв.25!H44+фев.25!H44+мар.25!H44+апр.25!H44+май.25!H44+июн.25!H44+июл.25!H44+авг.25!H44+сен.25!H44+окт.25!H44+ноя.25!H44+дек.25!H44</f>
        <v>8700</v>
      </c>
      <c r="G46" s="8">
        <f>янв.25!G44</f>
        <v>1698.03</v>
      </c>
      <c r="H46" s="8">
        <f>фев.25!G44</f>
        <v>0</v>
      </c>
      <c r="I46" s="8">
        <f>мар.25!G44</f>
        <v>2426.4899999999998</v>
      </c>
      <c r="J46" s="8">
        <f>апр.25!G44</f>
        <v>477.09</v>
      </c>
      <c r="K46" s="8">
        <f>май.25!G44</f>
        <v>0</v>
      </c>
      <c r="L46" s="9">
        <f>июн.25!G44</f>
        <v>1272.24</v>
      </c>
      <c r="M46" s="9">
        <f>июл.25!G44</f>
        <v>482.82000000000005</v>
      </c>
      <c r="N46" s="9">
        <f>авг.25!G44</f>
        <v>637.57000000000005</v>
      </c>
      <c r="O46" s="9">
        <f>сен.25!G44</f>
        <v>1646.5400000000002</v>
      </c>
      <c r="P46" s="9">
        <f>окт.25!G44</f>
        <v>581.86</v>
      </c>
      <c r="Q46" s="9">
        <f>ноя.25!G44</f>
        <v>928.50000000000011</v>
      </c>
      <c r="R46" s="9">
        <f>дек.25!G44</f>
        <v>0</v>
      </c>
    </row>
    <row r="47" spans="1:18" ht="15" customHeight="1" x14ac:dyDescent="0.25">
      <c r="A47" s="17"/>
      <c r="B47" s="32"/>
      <c r="C47" s="14">
        <v>38.39</v>
      </c>
      <c r="D47" s="63">
        <v>500</v>
      </c>
      <c r="E47" s="34">
        <f t="shared" si="0"/>
        <v>500</v>
      </c>
      <c r="F47" s="8">
        <f>янв.25!H45+фев.25!H45+мар.25!H45+апр.25!H45+май.25!H45+июн.25!H45+июл.25!H45+авг.25!H45+сен.25!H45+окт.25!H45+ноя.25!H45+дек.25!H45</f>
        <v>0</v>
      </c>
      <c r="G47" s="8">
        <f>янв.25!G45</f>
        <v>0</v>
      </c>
      <c r="H47" s="8">
        <f>фев.25!G45</f>
        <v>0</v>
      </c>
      <c r="I47" s="8">
        <f>мар.25!G45</f>
        <v>0</v>
      </c>
      <c r="J47" s="8">
        <f>апр.25!G45</f>
        <v>0</v>
      </c>
      <c r="K47" s="8">
        <f>май.25!G45</f>
        <v>0</v>
      </c>
      <c r="L47" s="9">
        <f>июн.25!G45</f>
        <v>0</v>
      </c>
      <c r="M47" s="9">
        <f>июл.25!G45</f>
        <v>0</v>
      </c>
      <c r="N47" s="9">
        <f>авг.25!G45</f>
        <v>0</v>
      </c>
      <c r="O47" s="9">
        <f>сен.25!G45</f>
        <v>0</v>
      </c>
      <c r="P47" s="9">
        <f>окт.25!G45</f>
        <v>0</v>
      </c>
      <c r="Q47" s="9">
        <f>ноя.25!G45</f>
        <v>0</v>
      </c>
      <c r="R47" s="9">
        <f>дек.25!G45</f>
        <v>0</v>
      </c>
    </row>
    <row r="48" spans="1:18" ht="15" customHeight="1" x14ac:dyDescent="0.25">
      <c r="A48" s="17"/>
      <c r="B48" s="32"/>
      <c r="C48" s="14">
        <v>40</v>
      </c>
      <c r="D48" s="63">
        <v>0.52880000000368454</v>
      </c>
      <c r="E48" s="34">
        <f t="shared" si="0"/>
        <v>0.52880000000368454</v>
      </c>
      <c r="F48" s="8">
        <f>янв.25!H46+фев.25!H46+мар.25!H46+апр.25!H46+май.25!H46+июн.25!H46+июл.25!H46+авг.25!H46+сен.25!H46+окт.25!H46+ноя.25!H46+дек.25!H46</f>
        <v>0</v>
      </c>
      <c r="G48" s="8">
        <f>янв.25!G46</f>
        <v>0</v>
      </c>
      <c r="H48" s="8">
        <f>фев.25!G46</f>
        <v>0</v>
      </c>
      <c r="I48" s="8">
        <f>мар.25!G46</f>
        <v>0</v>
      </c>
      <c r="J48" s="8">
        <f>апр.25!G46</f>
        <v>0</v>
      </c>
      <c r="K48" s="8">
        <f>май.25!G46</f>
        <v>0</v>
      </c>
      <c r="L48" s="9">
        <f>июн.25!G46</f>
        <v>0</v>
      </c>
      <c r="M48" s="9">
        <f>июл.25!G46</f>
        <v>0</v>
      </c>
      <c r="N48" s="9">
        <f>авг.25!G46</f>
        <v>0</v>
      </c>
      <c r="O48" s="9">
        <f>сен.25!G46</f>
        <v>0</v>
      </c>
      <c r="P48" s="9">
        <f>окт.25!G46</f>
        <v>0</v>
      </c>
      <c r="Q48" s="9">
        <f>ноя.25!G46</f>
        <v>0</v>
      </c>
      <c r="R48" s="9">
        <f>дек.25!G46</f>
        <v>0</v>
      </c>
    </row>
    <row r="49" spans="1:18" ht="15" customHeight="1" x14ac:dyDescent="0.25">
      <c r="A49" s="17"/>
      <c r="B49" s="32"/>
      <c r="C49" s="14">
        <v>41</v>
      </c>
      <c r="D49" s="63">
        <v>-7314.91</v>
      </c>
      <c r="E49" s="34">
        <f t="shared" si="0"/>
        <v>-14705.2</v>
      </c>
      <c r="F49" s="8">
        <f>янв.25!H47+фев.25!H47+мар.25!H47+апр.25!H47+май.25!H47+июн.25!H47+июл.25!H47+авг.25!H47+сен.25!H47+окт.25!H47+ноя.25!H47+дек.25!H47</f>
        <v>90257</v>
      </c>
      <c r="G49" s="8">
        <f>янв.25!G47</f>
        <v>15957.41</v>
      </c>
      <c r="H49" s="8">
        <f>фев.25!G47</f>
        <v>12482.99</v>
      </c>
      <c r="I49" s="8">
        <f>мар.25!G47</f>
        <v>12556.29</v>
      </c>
      <c r="J49" s="8">
        <f>апр.25!G47</f>
        <v>9294.44</v>
      </c>
      <c r="K49" s="8">
        <f>май.25!G47</f>
        <v>5849.34</v>
      </c>
      <c r="L49" s="9">
        <f>июн.25!G47</f>
        <v>5710.07</v>
      </c>
      <c r="M49" s="9">
        <f>июл.25!G47</f>
        <v>7887</v>
      </c>
      <c r="N49" s="9">
        <f>авг.25!G47</f>
        <v>5321.25</v>
      </c>
      <c r="O49" s="9">
        <f>сен.25!G47</f>
        <v>5667.75</v>
      </c>
      <c r="P49" s="9">
        <f>окт.25!G47</f>
        <v>6624.75</v>
      </c>
      <c r="Q49" s="9">
        <f>ноя.25!G47</f>
        <v>10296</v>
      </c>
      <c r="R49" s="9">
        <f>дек.25!G47</f>
        <v>0</v>
      </c>
    </row>
    <row r="50" spans="1:18" ht="15" customHeight="1" x14ac:dyDescent="0.25">
      <c r="A50" s="17"/>
      <c r="B50" s="32"/>
      <c r="C50" s="14">
        <v>42</v>
      </c>
      <c r="D50" s="63">
        <v>67.098400000049878</v>
      </c>
      <c r="E50" s="34">
        <f t="shared" si="0"/>
        <v>67.098400000049878</v>
      </c>
      <c r="F50" s="8">
        <f>янв.25!H48+фев.25!H48+мар.25!H48+апр.25!H48+май.25!H48+июн.25!H48+июл.25!H48+авг.25!H48+сен.25!H48+окт.25!H48+ноя.25!H48+дек.25!H48</f>
        <v>0</v>
      </c>
      <c r="G50" s="8">
        <f>янв.25!G48</f>
        <v>0</v>
      </c>
      <c r="H50" s="8">
        <f>фев.25!G48</f>
        <v>0</v>
      </c>
      <c r="I50" s="8">
        <f>мар.25!G48</f>
        <v>0</v>
      </c>
      <c r="J50" s="8">
        <f>апр.25!G48</f>
        <v>0</v>
      </c>
      <c r="K50" s="8">
        <f>май.25!G48</f>
        <v>0</v>
      </c>
      <c r="L50" s="9">
        <f>июн.25!G48</f>
        <v>0</v>
      </c>
      <c r="M50" s="9">
        <f>июл.25!G48</f>
        <v>0</v>
      </c>
      <c r="N50" s="9">
        <f>авг.25!G48</f>
        <v>0</v>
      </c>
      <c r="O50" s="9">
        <f>сен.25!G48</f>
        <v>0</v>
      </c>
      <c r="P50" s="9">
        <f>окт.25!G48</f>
        <v>0</v>
      </c>
      <c r="Q50" s="9">
        <f>ноя.25!G48</f>
        <v>0</v>
      </c>
      <c r="R50" s="9">
        <f>дек.25!G48</f>
        <v>0</v>
      </c>
    </row>
    <row r="51" spans="1:18" ht="15" customHeight="1" x14ac:dyDescent="0.25">
      <c r="A51" s="17"/>
      <c r="B51" s="32"/>
      <c r="C51" s="14">
        <v>43</v>
      </c>
      <c r="D51" s="63">
        <v>0</v>
      </c>
      <c r="E51" s="34">
        <f t="shared" si="0"/>
        <v>-8777.4200000000019</v>
      </c>
      <c r="F51" s="8">
        <f>янв.25!H49+фев.25!H49+мар.25!H49+апр.25!H49+май.25!H49+июн.25!H49+июл.25!H49+авг.25!H49+сен.25!H49+окт.25!H49+ноя.25!H49+дек.25!H49</f>
        <v>33459</v>
      </c>
      <c r="G51" s="8">
        <f>янв.25!G49</f>
        <v>4755.51</v>
      </c>
      <c r="H51" s="8">
        <f>фев.25!G49</f>
        <v>1990.44</v>
      </c>
      <c r="I51" s="8">
        <f>мар.25!G49</f>
        <v>3857.7599999999998</v>
      </c>
      <c r="J51" s="8">
        <f>апр.25!G49</f>
        <v>3447.36</v>
      </c>
      <c r="K51" s="8">
        <f>май.25!G49</f>
        <v>5601.96</v>
      </c>
      <c r="L51" s="9">
        <f>июн.25!G49</f>
        <v>1456.92</v>
      </c>
      <c r="M51" s="9">
        <f>июл.25!G49</f>
        <v>3992.55</v>
      </c>
      <c r="N51" s="9">
        <f>авг.25!G49</f>
        <v>3856.3700000000003</v>
      </c>
      <c r="O51" s="9">
        <f>сен.25!G49</f>
        <v>4500.13</v>
      </c>
      <c r="P51" s="9">
        <f>окт.25!G49</f>
        <v>3268.32</v>
      </c>
      <c r="Q51" s="9">
        <f>ноя.25!G49</f>
        <v>5509.1</v>
      </c>
      <c r="R51" s="9">
        <f>дек.25!G49</f>
        <v>0</v>
      </c>
    </row>
    <row r="52" spans="1:18" ht="15" customHeight="1" x14ac:dyDescent="0.25">
      <c r="A52" s="17"/>
      <c r="B52" s="32"/>
      <c r="C52" s="14">
        <v>44</v>
      </c>
      <c r="D52" s="63">
        <v>0</v>
      </c>
      <c r="E52" s="34">
        <f t="shared" si="0"/>
        <v>0</v>
      </c>
      <c r="F52" s="8">
        <f>янв.25!H50+фев.25!H50+мар.25!H50+апр.25!H50+май.25!H50+июн.25!H50+июл.25!H50+авг.25!H50+сен.25!H50+окт.25!H50+ноя.25!H50+дек.25!H50</f>
        <v>0</v>
      </c>
      <c r="G52" s="8">
        <f>янв.25!G50</f>
        <v>0</v>
      </c>
      <c r="H52" s="8">
        <f>фев.25!G50</f>
        <v>0</v>
      </c>
      <c r="I52" s="8">
        <f>мар.25!G50</f>
        <v>0</v>
      </c>
      <c r="J52" s="8">
        <f>апр.25!G50</f>
        <v>0</v>
      </c>
      <c r="K52" s="8">
        <f>май.25!G50</f>
        <v>0</v>
      </c>
      <c r="L52" s="9">
        <f>июн.25!G50</f>
        <v>0</v>
      </c>
      <c r="M52" s="9">
        <f>июл.25!G50</f>
        <v>0</v>
      </c>
      <c r="N52" s="9">
        <f>авг.25!G50</f>
        <v>0</v>
      </c>
      <c r="O52" s="9">
        <f>сен.25!G50</f>
        <v>0</v>
      </c>
      <c r="P52" s="9">
        <f>окт.25!G50</f>
        <v>0</v>
      </c>
      <c r="Q52" s="9">
        <f>ноя.25!G50</f>
        <v>0</v>
      </c>
      <c r="R52" s="9">
        <f>дек.25!G50</f>
        <v>0</v>
      </c>
    </row>
    <row r="53" spans="1:18" ht="15" customHeight="1" x14ac:dyDescent="0.25">
      <c r="A53" s="17"/>
      <c r="B53" s="32"/>
      <c r="C53" s="14">
        <v>45</v>
      </c>
      <c r="D53" s="63">
        <v>11485.97</v>
      </c>
      <c r="E53" s="34">
        <f t="shared" si="0"/>
        <v>11485.97</v>
      </c>
      <c r="F53" s="8">
        <f>янв.25!H51+фев.25!H51+мар.25!H51+апр.25!H51+май.25!H51+июн.25!H51+июл.25!H51+авг.25!H51+сен.25!H51+окт.25!H51+ноя.25!H51+дек.25!H51</f>
        <v>0</v>
      </c>
      <c r="G53" s="8">
        <f>янв.25!G51</f>
        <v>0</v>
      </c>
      <c r="H53" s="8">
        <f>фев.25!G51</f>
        <v>0</v>
      </c>
      <c r="I53" s="8">
        <f>мар.25!G51</f>
        <v>0</v>
      </c>
      <c r="J53" s="8">
        <f>апр.25!G51</f>
        <v>0</v>
      </c>
      <c r="K53" s="8">
        <f>май.25!G51</f>
        <v>0</v>
      </c>
      <c r="L53" s="9">
        <f>июн.25!G51</f>
        <v>0</v>
      </c>
      <c r="M53" s="9">
        <f>июл.25!G51</f>
        <v>0</v>
      </c>
      <c r="N53" s="9">
        <f>авг.25!G51</f>
        <v>0</v>
      </c>
      <c r="O53" s="9">
        <f>сен.25!G51</f>
        <v>0</v>
      </c>
      <c r="P53" s="9">
        <f>окт.25!G51</f>
        <v>0</v>
      </c>
      <c r="Q53" s="9">
        <f>ноя.25!G51</f>
        <v>0</v>
      </c>
      <c r="R53" s="9">
        <f>дек.25!G51</f>
        <v>0</v>
      </c>
    </row>
    <row r="54" spans="1:18" ht="15" customHeight="1" x14ac:dyDescent="0.25">
      <c r="A54" s="17"/>
      <c r="B54" s="32"/>
      <c r="C54" s="14">
        <v>46</v>
      </c>
      <c r="D54" s="63">
        <v>-31123.26</v>
      </c>
      <c r="E54" s="34">
        <f t="shared" si="0"/>
        <v>-42030.23000000001</v>
      </c>
      <c r="F54" s="8">
        <f>янв.25!H52+фев.25!H52+мар.25!H52+апр.25!H52+май.25!H52+июн.25!H52+июл.25!H52+авг.25!H52+сен.25!H52+окт.25!H52+ноя.25!H52+дек.25!H52</f>
        <v>82250.009999999995</v>
      </c>
      <c r="G54" s="8">
        <f>янв.25!G52</f>
        <v>17372.099999999999</v>
      </c>
      <c r="H54" s="8">
        <f>фев.25!G52</f>
        <v>11808.630000000001</v>
      </c>
      <c r="I54" s="8">
        <f>мар.25!G52</f>
        <v>13018.08</v>
      </c>
      <c r="J54" s="8">
        <f>апр.25!G52</f>
        <v>8927.94</v>
      </c>
      <c r="K54" s="8">
        <f>май.25!G52</f>
        <v>6296.47</v>
      </c>
      <c r="L54" s="9">
        <f>июн.25!G52</f>
        <v>3459.76</v>
      </c>
      <c r="M54" s="9">
        <f>июл.25!G52</f>
        <v>3910.5</v>
      </c>
      <c r="N54" s="9">
        <f>авг.25!G52</f>
        <v>3374.25</v>
      </c>
      <c r="O54" s="9">
        <f>сен.25!G52</f>
        <v>3885.75</v>
      </c>
      <c r="P54" s="9">
        <f>окт.25!G52</f>
        <v>5898.75</v>
      </c>
      <c r="Q54" s="9">
        <f>ноя.25!G52</f>
        <v>15204.75</v>
      </c>
      <c r="R54" s="9">
        <f>дек.25!G52</f>
        <v>0</v>
      </c>
    </row>
    <row r="55" spans="1:18" ht="15" customHeight="1" x14ac:dyDescent="0.25">
      <c r="A55" s="17"/>
      <c r="B55" s="32"/>
      <c r="C55" s="14">
        <v>47</v>
      </c>
      <c r="D55" s="63">
        <v>7047.29</v>
      </c>
      <c r="E55" s="34">
        <f t="shared" si="0"/>
        <v>7039.96</v>
      </c>
      <c r="F55" s="8">
        <f>янв.25!H53+фев.25!H53+мар.25!H53+апр.25!H53+май.25!H53+июн.25!H53+июл.25!H53+авг.25!H53+сен.25!H53+окт.25!H53+ноя.25!H53+дек.25!H53</f>
        <v>0</v>
      </c>
      <c r="G55" s="8">
        <f>янв.25!G53</f>
        <v>0</v>
      </c>
      <c r="H55" s="8">
        <f>фев.25!G53</f>
        <v>0</v>
      </c>
      <c r="I55" s="8">
        <f>мар.25!G53</f>
        <v>0</v>
      </c>
      <c r="J55" s="8">
        <f>апр.25!G53</f>
        <v>0</v>
      </c>
      <c r="K55" s="8">
        <f>май.25!G53</f>
        <v>7.33</v>
      </c>
      <c r="L55" s="9">
        <f>июн.25!G53</f>
        <v>0</v>
      </c>
      <c r="M55" s="9">
        <f>июл.25!G53</f>
        <v>0</v>
      </c>
      <c r="N55" s="9">
        <f>авг.25!G53</f>
        <v>0</v>
      </c>
      <c r="O55" s="9">
        <f>сен.25!G53</f>
        <v>0</v>
      </c>
      <c r="P55" s="9">
        <f>окт.25!G53</f>
        <v>0</v>
      </c>
      <c r="Q55" s="9">
        <f>ноя.25!G53</f>
        <v>0</v>
      </c>
      <c r="R55" s="9">
        <f>дек.25!G53</f>
        <v>0</v>
      </c>
    </row>
    <row r="56" spans="1:18" ht="15" customHeight="1" x14ac:dyDescent="0.25">
      <c r="A56" s="17"/>
      <c r="B56" s="32"/>
      <c r="C56" s="14">
        <v>48</v>
      </c>
      <c r="D56" s="63">
        <v>-1920.3100000000013</v>
      </c>
      <c r="E56" s="34">
        <f t="shared" si="0"/>
        <v>-1886.1100000000015</v>
      </c>
      <c r="F56" s="8">
        <f>янв.25!H54+фев.25!H54+мар.25!H54+апр.25!H54+май.25!H54+июн.25!H54+июл.25!H54+авг.25!H54+сен.25!H54+окт.25!H54+ноя.25!H54+дек.25!H54</f>
        <v>13251</v>
      </c>
      <c r="G56" s="8">
        <f>янв.25!G54</f>
        <v>857.61</v>
      </c>
      <c r="H56" s="8">
        <f>фев.25!G54</f>
        <v>718.34</v>
      </c>
      <c r="I56" s="8">
        <f>мар.25!G54</f>
        <v>1136.1500000000001</v>
      </c>
      <c r="J56" s="8">
        <f>апр.25!G54</f>
        <v>864.94</v>
      </c>
      <c r="K56" s="8">
        <f>май.25!G54</f>
        <v>974.89</v>
      </c>
      <c r="L56" s="9">
        <f>июн.25!G54</f>
        <v>835.62</v>
      </c>
      <c r="M56" s="9">
        <f>июл.25!G54</f>
        <v>2862.75</v>
      </c>
      <c r="N56" s="9">
        <f>авг.25!G54</f>
        <v>1905.75</v>
      </c>
      <c r="O56" s="9">
        <f>сен.25!G54</f>
        <v>1113.75</v>
      </c>
      <c r="P56" s="9">
        <f>окт.25!G54</f>
        <v>643.5</v>
      </c>
      <c r="Q56" s="9">
        <f>ноя.25!G54</f>
        <v>1303.5</v>
      </c>
      <c r="R56" s="9">
        <f>дек.25!G54</f>
        <v>0</v>
      </c>
    </row>
    <row r="57" spans="1:18" ht="15" customHeight="1" x14ac:dyDescent="0.25">
      <c r="A57" s="17"/>
      <c r="B57" s="32"/>
      <c r="C57" s="14">
        <v>49</v>
      </c>
      <c r="D57" s="63">
        <v>51.778800000000047</v>
      </c>
      <c r="E57" s="34">
        <f t="shared" si="0"/>
        <v>51.778800000000047</v>
      </c>
      <c r="F57" s="8">
        <f>янв.25!H55+фев.25!H55+мар.25!H55+апр.25!H55+май.25!H55+июн.25!H55+июл.25!H55+авг.25!H55+сен.25!H55+окт.25!H55+ноя.25!H55+дек.25!H55</f>
        <v>0</v>
      </c>
      <c r="G57" s="8">
        <f>янв.25!G55</f>
        <v>0</v>
      </c>
      <c r="H57" s="8">
        <f>фев.25!G55</f>
        <v>0</v>
      </c>
      <c r="I57" s="8">
        <f>мар.25!G55</f>
        <v>0</v>
      </c>
      <c r="J57" s="8">
        <f>апр.25!G55</f>
        <v>0</v>
      </c>
      <c r="K57" s="8">
        <f>май.25!G55</f>
        <v>0</v>
      </c>
      <c r="L57" s="9">
        <f>июн.25!G55</f>
        <v>0</v>
      </c>
      <c r="M57" s="9">
        <f>июл.25!G55</f>
        <v>0</v>
      </c>
      <c r="N57" s="9">
        <f>авг.25!G55</f>
        <v>0</v>
      </c>
      <c r="O57" s="9">
        <f>сен.25!G55</f>
        <v>0</v>
      </c>
      <c r="P57" s="9">
        <f>окт.25!G55</f>
        <v>0</v>
      </c>
      <c r="Q57" s="9">
        <f>ноя.25!G55</f>
        <v>0</v>
      </c>
      <c r="R57" s="9">
        <f>дек.25!G55</f>
        <v>0</v>
      </c>
    </row>
    <row r="58" spans="1:18" ht="15" customHeight="1" x14ac:dyDescent="0.25">
      <c r="A58" s="17"/>
      <c r="B58" s="32"/>
      <c r="C58" s="14">
        <v>50</v>
      </c>
      <c r="D58" s="63">
        <v>-14.659999999999854</v>
      </c>
      <c r="E58" s="34">
        <f t="shared" si="0"/>
        <v>35.210000000000036</v>
      </c>
      <c r="F58" s="8">
        <f>янв.25!H56+фев.25!H56+мар.25!H56+апр.25!H56+май.25!H56+июн.25!H56+июл.25!H56+авг.25!H56+сен.25!H56+окт.25!H56+ноя.25!H56+дек.25!H56</f>
        <v>3020.52</v>
      </c>
      <c r="G58" s="8">
        <f>янв.25!G56</f>
        <v>0</v>
      </c>
      <c r="H58" s="8">
        <f>фев.25!G56</f>
        <v>0</v>
      </c>
      <c r="I58" s="8">
        <f>мар.25!G56</f>
        <v>0</v>
      </c>
      <c r="J58" s="8">
        <f>апр.25!G56</f>
        <v>0</v>
      </c>
      <c r="K58" s="8">
        <f>май.25!G56</f>
        <v>80.63</v>
      </c>
      <c r="L58" s="9">
        <f>июн.25!G56</f>
        <v>505.77</v>
      </c>
      <c r="M58" s="9">
        <f>июл.25!G56</f>
        <v>792</v>
      </c>
      <c r="N58" s="9">
        <f>авг.25!G56</f>
        <v>816.75</v>
      </c>
      <c r="O58" s="9">
        <f>сен.25!G56</f>
        <v>726</v>
      </c>
      <c r="P58" s="9">
        <f>окт.25!G56</f>
        <v>41.25</v>
      </c>
      <c r="Q58" s="9">
        <f>ноя.25!G56</f>
        <v>8.25</v>
      </c>
      <c r="R58" s="9">
        <f>дек.25!G56</f>
        <v>0</v>
      </c>
    </row>
    <row r="59" spans="1:18" ht="15" customHeight="1" x14ac:dyDescent="0.25">
      <c r="A59" s="17"/>
      <c r="B59" s="32"/>
      <c r="C59" s="14">
        <v>51</v>
      </c>
      <c r="D59" s="63">
        <v>0</v>
      </c>
      <c r="E59" s="34">
        <f t="shared" si="0"/>
        <v>0</v>
      </c>
      <c r="F59" s="8">
        <f>янв.25!H57+фев.25!H57+мар.25!H57+апр.25!H57+май.25!H57+июн.25!H57+июл.25!H57+авг.25!H57+сен.25!H57+окт.25!H57+ноя.25!H57+дек.25!H57</f>
        <v>0</v>
      </c>
      <c r="G59" s="8">
        <f>янв.25!G57</f>
        <v>0</v>
      </c>
      <c r="H59" s="8">
        <f>фев.25!G57</f>
        <v>0</v>
      </c>
      <c r="I59" s="8">
        <f>мар.25!G57</f>
        <v>0</v>
      </c>
      <c r="J59" s="8">
        <f>апр.25!G57</f>
        <v>0</v>
      </c>
      <c r="K59" s="8">
        <f>май.25!G57</f>
        <v>0</v>
      </c>
      <c r="L59" s="9">
        <f>июн.25!G57</f>
        <v>0</v>
      </c>
      <c r="M59" s="9">
        <f>июл.25!G57</f>
        <v>0</v>
      </c>
      <c r="N59" s="9">
        <f>авг.25!G57</f>
        <v>0</v>
      </c>
      <c r="O59" s="9">
        <f>сен.25!G57</f>
        <v>0</v>
      </c>
      <c r="P59" s="9">
        <f>окт.25!G57</f>
        <v>0</v>
      </c>
      <c r="Q59" s="9">
        <f>ноя.25!G57</f>
        <v>0</v>
      </c>
      <c r="R59" s="9">
        <f>дек.25!G57</f>
        <v>0</v>
      </c>
    </row>
    <row r="60" spans="1:18" ht="15" customHeight="1" x14ac:dyDescent="0.25">
      <c r="A60" s="17"/>
      <c r="B60" s="32"/>
      <c r="C60" s="14">
        <v>52</v>
      </c>
      <c r="D60" s="63">
        <v>46.081300000008923</v>
      </c>
      <c r="E60" s="34">
        <f t="shared" si="0"/>
        <v>46.081300000008923</v>
      </c>
      <c r="F60" s="8">
        <f>янв.25!H58+фев.25!H58+мар.25!H58+апр.25!H58+май.25!H58+июн.25!H58+июл.25!H58+авг.25!H58+сен.25!H58+окт.25!H58+ноя.25!H58+дек.25!H58</f>
        <v>0</v>
      </c>
      <c r="G60" s="8">
        <f>янв.25!G58</f>
        <v>0</v>
      </c>
      <c r="H60" s="8">
        <f>фев.25!G58</f>
        <v>0</v>
      </c>
      <c r="I60" s="8">
        <f>мар.25!G58</f>
        <v>0</v>
      </c>
      <c r="J60" s="8">
        <f>апр.25!G58</f>
        <v>0</v>
      </c>
      <c r="K60" s="26">
        <f>май.25!G58</f>
        <v>0</v>
      </c>
      <c r="L60" s="9">
        <f>июн.25!G58</f>
        <v>0</v>
      </c>
      <c r="M60" s="9">
        <f>июл.25!G58</f>
        <v>0</v>
      </c>
      <c r="N60" s="9">
        <f>авг.25!G58</f>
        <v>0</v>
      </c>
      <c r="O60" s="9">
        <f>сен.25!G58</f>
        <v>0</v>
      </c>
      <c r="P60" s="9">
        <f>окт.25!G58</f>
        <v>0</v>
      </c>
      <c r="Q60" s="9">
        <f>ноя.25!G58</f>
        <v>0</v>
      </c>
      <c r="R60" s="9">
        <f>дек.25!G58</f>
        <v>0</v>
      </c>
    </row>
    <row r="61" spans="1:18" ht="15" customHeight="1" x14ac:dyDescent="0.25">
      <c r="A61" s="17"/>
      <c r="B61" s="32"/>
      <c r="C61" s="14">
        <v>53</v>
      </c>
      <c r="D61" s="63">
        <v>6424.9099999999953</v>
      </c>
      <c r="E61" s="34">
        <f t="shared" si="0"/>
        <v>8506.9999999999964</v>
      </c>
      <c r="F61" s="8">
        <f>янв.25!H59+фев.25!H59+мар.25!H59+апр.25!H59+май.25!H59+июн.25!H59+июл.25!H59+авг.25!H59+сен.25!H59+окт.25!H59+ноя.25!H59+дек.25!H59</f>
        <v>5000</v>
      </c>
      <c r="G61" s="8">
        <f>янв.25!G59</f>
        <v>7.33</v>
      </c>
      <c r="H61" s="8">
        <f>фев.25!G59</f>
        <v>241.89000000000001</v>
      </c>
      <c r="I61" s="8">
        <f>мар.25!G59</f>
        <v>21.990000000000002</v>
      </c>
      <c r="J61" s="8">
        <f>апр.25!G59</f>
        <v>131.94</v>
      </c>
      <c r="K61" s="8">
        <f>май.25!G59</f>
        <v>872.27</v>
      </c>
      <c r="L61" s="9">
        <f>июн.25!G59</f>
        <v>388.49</v>
      </c>
      <c r="M61" s="9">
        <f>июл.25!G59</f>
        <v>404.25</v>
      </c>
      <c r="N61" s="9">
        <f>авг.25!G59</f>
        <v>280.5</v>
      </c>
      <c r="O61" s="9">
        <f>сен.25!G59</f>
        <v>231</v>
      </c>
      <c r="P61" s="9">
        <f>окт.25!G59</f>
        <v>206.25</v>
      </c>
      <c r="Q61" s="9">
        <f>ноя.25!G59</f>
        <v>132</v>
      </c>
      <c r="R61" s="9">
        <f>дек.25!G59</f>
        <v>0</v>
      </c>
    </row>
    <row r="62" spans="1:18" ht="15" customHeight="1" x14ac:dyDescent="0.25">
      <c r="A62" s="17"/>
      <c r="B62" s="32"/>
      <c r="C62" s="14">
        <v>54</v>
      </c>
      <c r="D62" s="63">
        <v>701.17</v>
      </c>
      <c r="E62" s="34">
        <f t="shared" si="0"/>
        <v>649.8599999999999</v>
      </c>
      <c r="F62" s="8">
        <f>янв.25!H60+фев.25!H60+мар.25!H60+апр.25!H60+май.25!H60+июн.25!H60+июл.25!H60+авг.25!H60+сен.25!H60+окт.25!H60+ноя.25!H60+дек.25!H60</f>
        <v>0</v>
      </c>
      <c r="G62" s="8">
        <f>янв.25!G60</f>
        <v>0</v>
      </c>
      <c r="H62" s="8">
        <f>фев.25!G60</f>
        <v>0</v>
      </c>
      <c r="I62" s="8">
        <f>мар.25!G60</f>
        <v>0</v>
      </c>
      <c r="J62" s="8">
        <f>апр.25!G60</f>
        <v>0</v>
      </c>
      <c r="K62" s="8">
        <f>май.25!G60</f>
        <v>51.31</v>
      </c>
      <c r="L62" s="9">
        <f>июн.25!G60</f>
        <v>0</v>
      </c>
      <c r="M62" s="9">
        <f>июл.25!G60</f>
        <v>0</v>
      </c>
      <c r="N62" s="9">
        <f>авг.25!G60</f>
        <v>0</v>
      </c>
      <c r="O62" s="9">
        <f>сен.25!G60</f>
        <v>0</v>
      </c>
      <c r="P62" s="9">
        <f>окт.25!G60</f>
        <v>0</v>
      </c>
      <c r="Q62" s="9">
        <f>ноя.25!G60</f>
        <v>0</v>
      </c>
      <c r="R62" s="9">
        <f>дек.25!G60</f>
        <v>0</v>
      </c>
    </row>
    <row r="63" spans="1:18" ht="15" customHeight="1" x14ac:dyDescent="0.25">
      <c r="A63" s="17"/>
      <c r="B63" s="32"/>
      <c r="C63" s="14">
        <v>55</v>
      </c>
      <c r="D63" s="63">
        <v>17147.700000000012</v>
      </c>
      <c r="E63" s="34">
        <f t="shared" si="0"/>
        <v>-3373.6799999999857</v>
      </c>
      <c r="F63" s="8">
        <f>янв.25!H61+фев.25!H61+мар.25!H61+апр.25!H61+май.25!H61+июн.25!H61+июл.25!H61+авг.25!H61+сен.25!H61+окт.25!H61+ноя.25!H61+дек.25!H61</f>
        <v>63000</v>
      </c>
      <c r="G63" s="8">
        <f>янв.25!G61</f>
        <v>9880.3799999999992</v>
      </c>
      <c r="H63" s="8">
        <f>фев.25!G61</f>
        <v>13897.17</v>
      </c>
      <c r="I63" s="8">
        <f>мар.25!G61</f>
        <v>12286.35</v>
      </c>
      <c r="J63" s="8">
        <f>апр.25!G61</f>
        <v>5771.25</v>
      </c>
      <c r="K63" s="8">
        <f>май.25!G61</f>
        <v>6007.23</v>
      </c>
      <c r="L63" s="9">
        <f>июн.25!G61</f>
        <v>2457.27</v>
      </c>
      <c r="M63" s="9">
        <f>июл.25!G61</f>
        <v>3652.1000000000004</v>
      </c>
      <c r="N63" s="9">
        <f>авг.25!G61</f>
        <v>2940.25</v>
      </c>
      <c r="O63" s="9">
        <f>сен.25!G61</f>
        <v>0</v>
      </c>
      <c r="P63" s="9">
        <f>окт.25!G61</f>
        <v>14478.410000000002</v>
      </c>
      <c r="Q63" s="9">
        <f>ноя.25!G61</f>
        <v>12150.970000000001</v>
      </c>
      <c r="R63" s="9">
        <f>дек.25!G61</f>
        <v>0</v>
      </c>
    </row>
    <row r="64" spans="1:18" ht="15" customHeight="1" x14ac:dyDescent="0.25">
      <c r="A64" s="24"/>
      <c r="B64" s="32"/>
      <c r="C64" s="14">
        <v>56</v>
      </c>
      <c r="D64" s="63">
        <v>-204.99000000000035</v>
      </c>
      <c r="E64" s="34">
        <f t="shared" si="0"/>
        <v>-3628.4700000000003</v>
      </c>
      <c r="F64" s="8">
        <f>янв.25!H62+фев.25!H62+мар.25!H62+апр.25!H62+май.25!H62+июн.25!H62+июл.25!H62+авг.25!H62+сен.25!H62+окт.25!H62+ноя.25!H62+дек.25!H62</f>
        <v>3400</v>
      </c>
      <c r="G64" s="8">
        <f>янв.25!G62</f>
        <v>0</v>
      </c>
      <c r="H64" s="8">
        <f>фев.25!G62</f>
        <v>0</v>
      </c>
      <c r="I64" s="8">
        <f>мар.25!G62</f>
        <v>7.33</v>
      </c>
      <c r="J64" s="8">
        <f>апр.25!G62</f>
        <v>58.64</v>
      </c>
      <c r="K64" s="8">
        <f>май.25!G62</f>
        <v>1209.45</v>
      </c>
      <c r="L64" s="9">
        <f>июн.25!G62</f>
        <v>1150.81</v>
      </c>
      <c r="M64" s="9">
        <f>июл.25!G62</f>
        <v>1559.25</v>
      </c>
      <c r="N64" s="9">
        <f>авг.25!G62</f>
        <v>1262.25</v>
      </c>
      <c r="O64" s="9">
        <f>сен.25!G62</f>
        <v>1229.25</v>
      </c>
      <c r="P64" s="9">
        <f>окт.25!G62</f>
        <v>346.5</v>
      </c>
      <c r="Q64" s="9">
        <f>ноя.25!G62</f>
        <v>0</v>
      </c>
      <c r="R64" s="9">
        <f>дек.25!G62</f>
        <v>0</v>
      </c>
    </row>
    <row r="65" spans="1:18" ht="15" customHeight="1" x14ac:dyDescent="0.25">
      <c r="A65" s="17"/>
      <c r="B65" s="32"/>
      <c r="C65" s="14">
        <v>57</v>
      </c>
      <c r="D65" s="63">
        <v>-16560.36</v>
      </c>
      <c r="E65" s="34">
        <f t="shared" si="0"/>
        <v>-16560.36</v>
      </c>
      <c r="F65" s="8">
        <f>янв.25!H63+фев.25!H63+мар.25!H63+апр.25!H63+май.25!H63+июн.25!H63+июл.25!H63+авг.25!H63+сен.25!H63+окт.25!H63+ноя.25!H63+дек.25!H63</f>
        <v>0</v>
      </c>
      <c r="G65" s="8">
        <f>янв.25!G63</f>
        <v>0</v>
      </c>
      <c r="H65" s="8">
        <f>фев.25!G63</f>
        <v>0</v>
      </c>
      <c r="I65" s="8">
        <f>мар.25!G63</f>
        <v>0</v>
      </c>
      <c r="J65" s="8">
        <f>апр.25!G63</f>
        <v>0</v>
      </c>
      <c r="K65" s="8">
        <f>май.25!G63</f>
        <v>0</v>
      </c>
      <c r="L65" s="9">
        <f>июн.25!G63</f>
        <v>0</v>
      </c>
      <c r="M65" s="9">
        <f>июл.25!G63</f>
        <v>0</v>
      </c>
      <c r="N65" s="9">
        <f>авг.25!G63</f>
        <v>0</v>
      </c>
      <c r="O65" s="9">
        <f>сен.25!G63</f>
        <v>0</v>
      </c>
      <c r="P65" s="9">
        <f>окт.25!G63</f>
        <v>0</v>
      </c>
      <c r="Q65" s="9">
        <f>ноя.25!G63</f>
        <v>0</v>
      </c>
      <c r="R65" s="9">
        <f>дек.25!G63</f>
        <v>0</v>
      </c>
    </row>
    <row r="66" spans="1:18" ht="15" customHeight="1" x14ac:dyDescent="0.25">
      <c r="A66" s="17"/>
      <c r="B66" s="32"/>
      <c r="C66" s="14">
        <v>58</v>
      </c>
      <c r="D66" s="63">
        <v>2000</v>
      </c>
      <c r="E66" s="34">
        <f t="shared" si="0"/>
        <v>2000</v>
      </c>
      <c r="F66" s="8">
        <f>янв.25!H64+фев.25!H64+мар.25!H64+апр.25!H64+май.25!H64+июн.25!H64+июл.25!H64+авг.25!H64+сен.25!H64+окт.25!H64+ноя.25!H64+дек.25!H64</f>
        <v>0</v>
      </c>
      <c r="G66" s="8">
        <f>янв.25!G64</f>
        <v>0</v>
      </c>
      <c r="H66" s="8">
        <f>фев.25!G64</f>
        <v>0</v>
      </c>
      <c r="I66" s="8">
        <f>мар.25!G64</f>
        <v>0</v>
      </c>
      <c r="J66" s="8">
        <f>апр.25!G64</f>
        <v>0</v>
      </c>
      <c r="K66" s="8">
        <f>май.25!G64</f>
        <v>0</v>
      </c>
      <c r="L66" s="9">
        <f>июн.25!G64</f>
        <v>0</v>
      </c>
      <c r="M66" s="9">
        <f>июл.25!G64</f>
        <v>0</v>
      </c>
      <c r="N66" s="9">
        <f>авг.25!G64</f>
        <v>0</v>
      </c>
      <c r="O66" s="9">
        <f>сен.25!G64</f>
        <v>0</v>
      </c>
      <c r="P66" s="9">
        <f>окт.25!G64</f>
        <v>0</v>
      </c>
      <c r="Q66" s="9">
        <f>ноя.25!G64</f>
        <v>0</v>
      </c>
      <c r="R66" s="9">
        <f>дек.25!G64</f>
        <v>0</v>
      </c>
    </row>
    <row r="67" spans="1:18" ht="15" customHeight="1" x14ac:dyDescent="0.25">
      <c r="A67" s="17"/>
      <c r="B67" s="32"/>
      <c r="C67" s="14">
        <v>59</v>
      </c>
      <c r="D67" s="63">
        <v>-3276.2400000000034</v>
      </c>
      <c r="E67" s="34">
        <f t="shared" si="0"/>
        <v>-3653.8900000000085</v>
      </c>
      <c r="F67" s="8">
        <f>янв.25!H65+фев.25!H65+мар.25!H65+апр.25!H65+май.25!H65+июн.25!H65+июл.25!H65+авг.25!H65+сен.25!H65+окт.25!H65+ноя.25!H65+дек.25!H65</f>
        <v>34986</v>
      </c>
      <c r="G67" s="8">
        <f>янв.25!G65</f>
        <v>2997.9700000000003</v>
      </c>
      <c r="H67" s="8">
        <f>фев.25!G65</f>
        <v>2975.98</v>
      </c>
      <c r="I67" s="8">
        <f>мар.25!G65</f>
        <v>1883.81</v>
      </c>
      <c r="J67" s="8">
        <f>апр.25!G65</f>
        <v>1194.79</v>
      </c>
      <c r="K67" s="8">
        <f>май.25!G65</f>
        <v>6465.06</v>
      </c>
      <c r="L67" s="9">
        <f>июн.25!G65</f>
        <v>3577.04</v>
      </c>
      <c r="M67" s="9">
        <f>июл.25!G65</f>
        <v>4719</v>
      </c>
      <c r="N67" s="9">
        <f>авг.25!G65</f>
        <v>3613.5</v>
      </c>
      <c r="O67" s="9">
        <f>сен.25!G65</f>
        <v>4281.75</v>
      </c>
      <c r="P67" s="9">
        <f>окт.25!G65</f>
        <v>2219.25</v>
      </c>
      <c r="Q67" s="9">
        <f>ноя.25!G65</f>
        <v>1435.5</v>
      </c>
      <c r="R67" s="9">
        <f>дек.25!G65</f>
        <v>0</v>
      </c>
    </row>
    <row r="68" spans="1:18" ht="15" customHeight="1" x14ac:dyDescent="0.25">
      <c r="A68" s="17"/>
      <c r="B68" s="32"/>
      <c r="C68" s="14">
        <v>60</v>
      </c>
      <c r="D68" s="63">
        <v>-332.24000000000115</v>
      </c>
      <c r="E68" s="34">
        <f t="shared" si="0"/>
        <v>-1126.5800000000008</v>
      </c>
      <c r="F68" s="8">
        <f>янв.25!H66+фев.25!H66+мар.25!H66+апр.25!H66+май.25!H66+июн.25!H66+июл.25!H66+авг.25!H66+сен.25!H66+окт.25!H66+ноя.25!H66+дек.25!H66</f>
        <v>6521.69</v>
      </c>
      <c r="G68" s="8">
        <f>янв.25!G66</f>
        <v>630.99</v>
      </c>
      <c r="H68" s="8">
        <f>фев.25!G66</f>
        <v>477.09</v>
      </c>
      <c r="I68" s="8">
        <f>мар.25!G66</f>
        <v>543.78</v>
      </c>
      <c r="J68" s="8">
        <f>апр.25!G66</f>
        <v>451.44</v>
      </c>
      <c r="K68" s="8">
        <f>май.25!G66</f>
        <v>410.4</v>
      </c>
      <c r="L68" s="9">
        <f>июн.25!G66</f>
        <v>574.55999999999995</v>
      </c>
      <c r="M68" s="9">
        <f>июл.25!G66</f>
        <v>916.12</v>
      </c>
      <c r="N68" s="9">
        <f>авг.25!G66</f>
        <v>872.79000000000008</v>
      </c>
      <c r="O68" s="9">
        <f>сен.25!G66</f>
        <v>1312.28</v>
      </c>
      <c r="P68" s="9">
        <f>окт.25!G66</f>
        <v>266.17</v>
      </c>
      <c r="Q68" s="9">
        <f>ноя.25!G66</f>
        <v>860.41000000000008</v>
      </c>
      <c r="R68" s="9">
        <f>дек.25!G66</f>
        <v>0</v>
      </c>
    </row>
    <row r="69" spans="1:18" ht="15" customHeight="1" x14ac:dyDescent="0.25">
      <c r="A69" s="17"/>
      <c r="B69" s="32"/>
      <c r="C69" s="14">
        <v>61</v>
      </c>
      <c r="D69" s="63">
        <v>0</v>
      </c>
      <c r="E69" s="34">
        <f t="shared" si="0"/>
        <v>0</v>
      </c>
      <c r="F69" s="8">
        <f>янв.25!H67+фев.25!H67+мар.25!H67+апр.25!H67+май.25!H67+июн.25!H67+июл.25!H67+авг.25!H67+сен.25!H67+окт.25!H67+ноя.25!H67+дек.25!H67</f>
        <v>0</v>
      </c>
      <c r="G69" s="8">
        <f>янв.25!G67</f>
        <v>0</v>
      </c>
      <c r="H69" s="8">
        <f>фев.25!G67</f>
        <v>0</v>
      </c>
      <c r="I69" s="8">
        <f>мар.25!G67</f>
        <v>0</v>
      </c>
      <c r="J69" s="8">
        <f>апр.25!G67</f>
        <v>0</v>
      </c>
      <c r="K69" s="8">
        <f>май.25!G67</f>
        <v>0</v>
      </c>
      <c r="L69" s="9">
        <f>июн.25!G67</f>
        <v>0</v>
      </c>
      <c r="M69" s="9">
        <f>июл.25!G67</f>
        <v>0</v>
      </c>
      <c r="N69" s="9">
        <f>авг.25!G67</f>
        <v>0</v>
      </c>
      <c r="O69" s="9">
        <f>сен.25!G67</f>
        <v>0</v>
      </c>
      <c r="P69" s="9">
        <f>окт.25!G67</f>
        <v>0</v>
      </c>
      <c r="Q69" s="9">
        <f>ноя.25!G67</f>
        <v>0</v>
      </c>
      <c r="R69" s="9">
        <f>дек.25!G67</f>
        <v>0</v>
      </c>
    </row>
    <row r="70" spans="1:18" ht="15" customHeight="1" x14ac:dyDescent="0.25">
      <c r="A70" s="17"/>
      <c r="B70" s="32"/>
      <c r="C70" s="14">
        <v>62</v>
      </c>
      <c r="D70" s="63">
        <v>-7980.449999999998</v>
      </c>
      <c r="E70" s="34">
        <f t="shared" si="0"/>
        <v>-2251.0199999999977</v>
      </c>
      <c r="F70" s="8">
        <f>янв.25!H68+фев.25!H68+мар.25!H68+апр.25!H68+май.25!H68+июн.25!H68+июл.25!H68+авг.25!H68+сен.25!H68+окт.25!H68+ноя.25!H68+дек.25!H68</f>
        <v>28890</v>
      </c>
      <c r="G70" s="8">
        <f>янв.25!G68</f>
        <v>9096.5300000000007</v>
      </c>
      <c r="H70" s="8">
        <f>фев.25!G68</f>
        <v>3716.31</v>
      </c>
      <c r="I70" s="8">
        <f>мар.25!G68</f>
        <v>1810.51</v>
      </c>
      <c r="J70" s="8">
        <f>апр.25!G68</f>
        <v>1106.83</v>
      </c>
      <c r="K70" s="8">
        <f>май.25!G68</f>
        <v>1224.1099999999999</v>
      </c>
      <c r="L70" s="9">
        <f>июн.25!G68</f>
        <v>1033.53</v>
      </c>
      <c r="M70" s="9">
        <f>июл.25!G68</f>
        <v>1254</v>
      </c>
      <c r="N70" s="9">
        <f>авг.25!G68</f>
        <v>816.75</v>
      </c>
      <c r="O70" s="9">
        <f>сен.25!G68</f>
        <v>849.75</v>
      </c>
      <c r="P70" s="9">
        <f>окт.25!G68</f>
        <v>528</v>
      </c>
      <c r="Q70" s="9">
        <f>ноя.25!G68</f>
        <v>1724.25</v>
      </c>
      <c r="R70" s="9">
        <f>дек.25!G68</f>
        <v>0</v>
      </c>
    </row>
    <row r="71" spans="1:18" ht="15" customHeight="1" x14ac:dyDescent="0.25">
      <c r="A71" s="17"/>
      <c r="B71" s="32"/>
      <c r="C71" s="14">
        <v>63</v>
      </c>
      <c r="D71" s="63">
        <v>750.61999999999989</v>
      </c>
      <c r="E71" s="34">
        <f t="shared" si="0"/>
        <v>-46.609999999999673</v>
      </c>
      <c r="F71" s="8">
        <f>янв.25!H69+фев.25!H69+мар.25!H69+апр.25!H69+май.25!H69+июн.25!H69+июл.25!H69+авг.25!H69+сен.25!H69+окт.25!H69+ноя.25!H69+дек.25!H69</f>
        <v>12700</v>
      </c>
      <c r="G71" s="8">
        <f>янв.25!G69</f>
        <v>492.48</v>
      </c>
      <c r="H71" s="8">
        <f>фев.25!G69</f>
        <v>487.34999999999997</v>
      </c>
      <c r="I71" s="8">
        <f>мар.25!G69</f>
        <v>518.13</v>
      </c>
      <c r="J71" s="8">
        <f>апр.25!G69</f>
        <v>1190.1600000000001</v>
      </c>
      <c r="K71" s="8">
        <f>май.25!G69</f>
        <v>661.77</v>
      </c>
      <c r="L71" s="9">
        <f>июн.25!G69</f>
        <v>1518.48</v>
      </c>
      <c r="M71" s="9">
        <f>июл.25!G69</f>
        <v>3330.2200000000003</v>
      </c>
      <c r="N71" s="9">
        <f>авг.25!G69</f>
        <v>3076.4300000000003</v>
      </c>
      <c r="O71" s="9">
        <f>сен.25!G69</f>
        <v>1417.51</v>
      </c>
      <c r="P71" s="9">
        <f>окт.25!G69</f>
        <v>309.5</v>
      </c>
      <c r="Q71" s="9">
        <f>ноя.25!G69</f>
        <v>495.20000000000005</v>
      </c>
      <c r="R71" s="9">
        <f>дек.25!G69</f>
        <v>0</v>
      </c>
    </row>
    <row r="72" spans="1:18" ht="15" customHeight="1" x14ac:dyDescent="0.25">
      <c r="A72" s="17"/>
      <c r="B72" s="32"/>
      <c r="C72" s="14">
        <v>64</v>
      </c>
      <c r="D72" s="63">
        <v>-17.480000000000132</v>
      </c>
      <c r="E72" s="34">
        <f t="shared" si="0"/>
        <v>-7828.81</v>
      </c>
      <c r="F72" s="8">
        <f>янв.25!H70+фев.25!H70+мар.25!H70+апр.25!H70+май.25!H70+июн.25!H70+июл.25!H70+авг.25!H70+сен.25!H70+окт.25!H70+ноя.25!H70+дек.25!H70</f>
        <v>10800</v>
      </c>
      <c r="G72" s="8">
        <f>янв.25!G70</f>
        <v>0</v>
      </c>
      <c r="H72" s="8">
        <f>фев.25!G70</f>
        <v>0</v>
      </c>
      <c r="I72" s="8">
        <f>мар.25!G70</f>
        <v>0</v>
      </c>
      <c r="J72" s="8">
        <f>апр.25!G70</f>
        <v>43.980000000000004</v>
      </c>
      <c r="K72" s="8">
        <f>май.25!G70</f>
        <v>1106.83</v>
      </c>
      <c r="L72" s="9">
        <f>июн.25!G70</f>
        <v>2338.27</v>
      </c>
      <c r="M72" s="9">
        <f>июл.25!G70</f>
        <v>3267</v>
      </c>
      <c r="N72" s="9">
        <f>авг.25!G70</f>
        <v>2491.5</v>
      </c>
      <c r="O72" s="9">
        <f>сен.25!G70</f>
        <v>1047.75</v>
      </c>
      <c r="P72" s="9">
        <f>окт.25!G70</f>
        <v>33</v>
      </c>
      <c r="Q72" s="9">
        <f>ноя.25!G70</f>
        <v>8283</v>
      </c>
      <c r="R72" s="9">
        <f>дек.25!G70</f>
        <v>0</v>
      </c>
    </row>
    <row r="73" spans="1:18" ht="15" customHeight="1" x14ac:dyDescent="0.25">
      <c r="A73" s="17"/>
      <c r="B73" s="32"/>
      <c r="C73" s="14">
        <v>65</v>
      </c>
      <c r="D73" s="63">
        <v>-484.3499999999965</v>
      </c>
      <c r="E73" s="34">
        <f t="shared" si="0"/>
        <v>-578.93999999999528</v>
      </c>
      <c r="F73" s="8">
        <f>янв.25!H71+фев.25!H71+мар.25!H71+апр.25!H71+май.25!H71+июн.25!H71+июл.25!H71+авг.25!H71+сен.25!H71+окт.25!H71+ноя.25!H71+дек.25!H71</f>
        <v>10304.52</v>
      </c>
      <c r="G73" s="8">
        <f>янв.25!G71</f>
        <v>2149.4699999999998</v>
      </c>
      <c r="H73" s="8">
        <f>фев.25!G71</f>
        <v>2144.34</v>
      </c>
      <c r="I73" s="8">
        <f>мар.25!G71</f>
        <v>1154.25</v>
      </c>
      <c r="J73" s="8">
        <f>апр.25!G71</f>
        <v>123.12</v>
      </c>
      <c r="K73" s="8">
        <f>май.25!G71</f>
        <v>784.89</v>
      </c>
      <c r="L73" s="9">
        <f>июн.25!G71</f>
        <v>384.75</v>
      </c>
      <c r="M73" s="9">
        <f>июл.25!G71</f>
        <v>1138.96</v>
      </c>
      <c r="N73" s="9">
        <f>авг.25!G71</f>
        <v>916.12</v>
      </c>
      <c r="O73" s="9">
        <f>сен.25!G71</f>
        <v>761.37</v>
      </c>
      <c r="P73" s="9">
        <f>окт.25!G71</f>
        <v>489.01000000000005</v>
      </c>
      <c r="Q73" s="9">
        <f>ноя.25!G71</f>
        <v>352.83000000000004</v>
      </c>
      <c r="R73" s="9">
        <f>дек.25!G71</f>
        <v>0</v>
      </c>
    </row>
    <row r="74" spans="1:18" ht="15" customHeight="1" x14ac:dyDescent="0.25">
      <c r="A74" s="17"/>
      <c r="B74" s="32"/>
      <c r="C74" s="14">
        <v>66</v>
      </c>
      <c r="D74" s="63">
        <v>587.79999999999995</v>
      </c>
      <c r="E74" s="34">
        <f t="shared" ref="E74:E137" si="1">F74-G74-H74-I74-J74-K74-L74-M74-N74-O74-P74-Q74-R74+D74</f>
        <v>587.79999999999995</v>
      </c>
      <c r="F74" s="8">
        <f>янв.25!H72+фев.25!H72+мар.25!H72+апр.25!H72+май.25!H72+июн.25!H72+июл.25!H72+авг.25!H72+сен.25!H72+окт.25!H72+ноя.25!H72+дек.25!H72</f>
        <v>0</v>
      </c>
      <c r="G74" s="8">
        <f>янв.25!G72</f>
        <v>0</v>
      </c>
      <c r="H74" s="8">
        <f>фев.25!G72</f>
        <v>0</v>
      </c>
      <c r="I74" s="8">
        <f>мар.25!G72</f>
        <v>0</v>
      </c>
      <c r="J74" s="8">
        <f>апр.25!G72</f>
        <v>0</v>
      </c>
      <c r="K74" s="8">
        <f>май.25!G72</f>
        <v>0</v>
      </c>
      <c r="L74" s="9">
        <f>июн.25!G72</f>
        <v>0</v>
      </c>
      <c r="M74" s="9">
        <f>июл.25!G72</f>
        <v>0</v>
      </c>
      <c r="N74" s="9">
        <f>авг.25!G72</f>
        <v>0</v>
      </c>
      <c r="O74" s="9">
        <f>сен.25!G72</f>
        <v>0</v>
      </c>
      <c r="P74" s="9">
        <f>окт.25!G72</f>
        <v>0</v>
      </c>
      <c r="Q74" s="9">
        <f>ноя.25!G72</f>
        <v>0</v>
      </c>
      <c r="R74" s="9">
        <f>дек.25!G72</f>
        <v>0</v>
      </c>
    </row>
    <row r="75" spans="1:18" ht="15" customHeight="1" x14ac:dyDescent="0.25">
      <c r="A75" s="17"/>
      <c r="B75" s="32"/>
      <c r="C75" s="14">
        <v>67</v>
      </c>
      <c r="D75" s="63">
        <v>-404.05999999999949</v>
      </c>
      <c r="E75" s="34">
        <f t="shared" si="1"/>
        <v>511.80000000000086</v>
      </c>
      <c r="F75" s="8">
        <f>янв.25!H73+фев.25!H73+мар.25!H73+апр.25!H73+май.25!H73+июн.25!H73+июл.25!H73+авг.25!H73+сен.25!H73+окт.25!H73+ноя.25!H73+дек.25!H73</f>
        <v>8683</v>
      </c>
      <c r="G75" s="8">
        <f>янв.25!G73</f>
        <v>513</v>
      </c>
      <c r="H75" s="8">
        <f>фев.25!G73</f>
        <v>400.14</v>
      </c>
      <c r="I75" s="8">
        <f>мар.25!G73</f>
        <v>348.84</v>
      </c>
      <c r="J75" s="8">
        <f>апр.25!G73</f>
        <v>277.02</v>
      </c>
      <c r="K75" s="8">
        <f>май.25!G73</f>
        <v>723.33</v>
      </c>
      <c r="L75" s="9">
        <f>июн.25!G73</f>
        <v>589.94999999999993</v>
      </c>
      <c r="M75" s="9">
        <f>июл.25!G73</f>
        <v>1398.94</v>
      </c>
      <c r="N75" s="9">
        <f>авг.25!G73</f>
        <v>2030.3200000000002</v>
      </c>
      <c r="O75" s="9">
        <f>сен.25!G73</f>
        <v>668.5200000000001</v>
      </c>
      <c r="P75" s="9">
        <f>окт.25!G73</f>
        <v>315.69</v>
      </c>
      <c r="Q75" s="9">
        <f>ноя.25!G73</f>
        <v>501.39000000000004</v>
      </c>
      <c r="R75" s="9">
        <f>дек.25!G73</f>
        <v>0</v>
      </c>
    </row>
    <row r="76" spans="1:18" ht="15" customHeight="1" x14ac:dyDescent="0.25">
      <c r="A76" s="18"/>
      <c r="B76" s="32"/>
      <c r="C76" s="14">
        <v>68</v>
      </c>
      <c r="D76" s="63">
        <v>0</v>
      </c>
      <c r="E76" s="34">
        <f t="shared" si="1"/>
        <v>0</v>
      </c>
      <c r="F76" s="8">
        <f>янв.25!H74+фев.25!H74+мар.25!H74+апр.25!H74+май.25!H74+июн.25!H74+июл.25!H74+авг.25!H74+сен.25!H74+окт.25!H74+ноя.25!H74+дек.25!H74</f>
        <v>0</v>
      </c>
      <c r="G76" s="8">
        <f>янв.25!G74</f>
        <v>0</v>
      </c>
      <c r="H76" s="8">
        <f>фев.25!G74</f>
        <v>0</v>
      </c>
      <c r="I76" s="8">
        <f>мар.25!G74</f>
        <v>0</v>
      </c>
      <c r="J76" s="8">
        <f>апр.25!G74</f>
        <v>0</v>
      </c>
      <c r="K76" s="8">
        <f>май.25!G74</f>
        <v>0</v>
      </c>
      <c r="L76" s="9">
        <f>июн.25!G74</f>
        <v>0</v>
      </c>
      <c r="M76" s="9">
        <f>июл.25!G74</f>
        <v>0</v>
      </c>
      <c r="N76" s="9">
        <f>авг.25!G74</f>
        <v>0</v>
      </c>
      <c r="O76" s="9">
        <f>сен.25!G74</f>
        <v>0</v>
      </c>
      <c r="P76" s="9">
        <f>окт.25!G74</f>
        <v>0</v>
      </c>
      <c r="Q76" s="9">
        <f>ноя.25!G74</f>
        <v>0</v>
      </c>
      <c r="R76" s="9">
        <f>дек.25!G74</f>
        <v>0</v>
      </c>
    </row>
    <row r="77" spans="1:18" ht="15" customHeight="1" x14ac:dyDescent="0.25">
      <c r="A77" s="11"/>
      <c r="B77" s="32"/>
      <c r="C77" s="14">
        <v>69</v>
      </c>
      <c r="D77" s="63">
        <v>-1860.11</v>
      </c>
      <c r="E77" s="34">
        <f t="shared" si="1"/>
        <v>-1867.4399999999998</v>
      </c>
      <c r="F77" s="8">
        <f>янв.25!H75+фев.25!H75+мар.25!H75+апр.25!H75+май.25!H75+июн.25!H75+июл.25!H75+авг.25!H75+сен.25!H75+окт.25!H75+ноя.25!H75+дек.25!H75</f>
        <v>0</v>
      </c>
      <c r="G77" s="8">
        <f>янв.25!G75</f>
        <v>0</v>
      </c>
      <c r="H77" s="8">
        <f>фев.25!G75</f>
        <v>0</v>
      </c>
      <c r="I77" s="8">
        <f>мар.25!G75</f>
        <v>7.33</v>
      </c>
      <c r="J77" s="8">
        <f>апр.25!G75</f>
        <v>0</v>
      </c>
      <c r="K77" s="8">
        <f>май.25!G75</f>
        <v>0</v>
      </c>
      <c r="L77" s="9">
        <f>июн.25!G75</f>
        <v>0</v>
      </c>
      <c r="M77" s="9">
        <f>июл.25!G75</f>
        <v>0</v>
      </c>
      <c r="N77" s="9">
        <f>авг.25!G75</f>
        <v>0</v>
      </c>
      <c r="O77" s="9">
        <f>сен.25!G75</f>
        <v>0</v>
      </c>
      <c r="P77" s="9">
        <f>окт.25!G75</f>
        <v>0</v>
      </c>
      <c r="Q77" s="9">
        <f>ноя.25!G75</f>
        <v>0</v>
      </c>
      <c r="R77" s="9">
        <f>дек.25!G75</f>
        <v>0</v>
      </c>
    </row>
    <row r="78" spans="1:18" x14ac:dyDescent="0.25">
      <c r="A78" s="17"/>
      <c r="B78" s="32"/>
      <c r="C78" s="14">
        <v>70</v>
      </c>
      <c r="D78" s="63">
        <v>-863.99000000000251</v>
      </c>
      <c r="E78" s="34">
        <f t="shared" si="1"/>
        <v>-1675.4100000000017</v>
      </c>
      <c r="F78" s="8">
        <f>янв.25!H76+фев.25!H76+мар.25!H76+апр.25!H76+май.25!H76+июн.25!H76+июл.25!H76+авг.25!H76+сен.25!H76+окт.25!H76+ноя.25!H76+дек.25!H76</f>
        <v>16000</v>
      </c>
      <c r="G78" s="8">
        <f>янв.25!G76</f>
        <v>6809.57</v>
      </c>
      <c r="H78" s="8">
        <f>фев.25!G76</f>
        <v>0</v>
      </c>
      <c r="I78" s="8">
        <f>мар.25!G76</f>
        <v>1729.88</v>
      </c>
      <c r="J78" s="8">
        <f>апр.25!G76</f>
        <v>1385.3700000000001</v>
      </c>
      <c r="K78" s="8">
        <f>май.25!G76</f>
        <v>1583.28</v>
      </c>
      <c r="L78" s="9">
        <f>июн.25!G76</f>
        <v>1128.82</v>
      </c>
      <c r="M78" s="9">
        <f>июл.25!G76</f>
        <v>957</v>
      </c>
      <c r="N78" s="9">
        <f>авг.25!G76</f>
        <v>891</v>
      </c>
      <c r="O78" s="9">
        <f>сен.25!G76</f>
        <v>247.5</v>
      </c>
      <c r="P78" s="9">
        <f>окт.25!G76</f>
        <v>734.25</v>
      </c>
      <c r="Q78" s="9">
        <f>ноя.25!G76</f>
        <v>1344.75</v>
      </c>
      <c r="R78" s="9">
        <f>дек.25!G76</f>
        <v>0</v>
      </c>
    </row>
    <row r="79" spans="1:18" ht="15" customHeight="1" x14ac:dyDescent="0.25">
      <c r="A79" s="17"/>
      <c r="B79" s="32"/>
      <c r="C79" s="14">
        <v>71</v>
      </c>
      <c r="D79" s="63">
        <v>-6047.89</v>
      </c>
      <c r="E79" s="34">
        <f t="shared" si="1"/>
        <v>-3952.7500000000082</v>
      </c>
      <c r="F79" s="8">
        <f>янв.25!H77+фев.25!H77+мар.25!H77+апр.25!H77+май.25!H77+июн.25!H77+июл.25!H77+авг.25!H77+сен.25!H77+окт.25!H77+ноя.25!H77+дек.25!H77</f>
        <v>59051.35</v>
      </c>
      <c r="G79" s="8">
        <f>янв.25!G77</f>
        <v>5512.16</v>
      </c>
      <c r="H79" s="8">
        <f>фев.25!G77</f>
        <v>4229.41</v>
      </c>
      <c r="I79" s="8">
        <f>мар.25!G77</f>
        <v>5087.0200000000004</v>
      </c>
      <c r="J79" s="8">
        <f>апр.25!G77</f>
        <v>3914.2200000000003</v>
      </c>
      <c r="K79" s="8">
        <f>май.25!G77</f>
        <v>3818.93</v>
      </c>
      <c r="L79" s="9">
        <f>июн.25!G77</f>
        <v>3547.7200000000003</v>
      </c>
      <c r="M79" s="9">
        <f>июл.25!G77</f>
        <v>7680.75</v>
      </c>
      <c r="N79" s="9">
        <f>авг.25!G77</f>
        <v>6286.5</v>
      </c>
      <c r="O79" s="9">
        <f>сен.25!G77</f>
        <v>6426.75</v>
      </c>
      <c r="P79" s="9">
        <f>окт.25!G77</f>
        <v>3910.5</v>
      </c>
      <c r="Q79" s="9">
        <f>ноя.25!G77</f>
        <v>6542.25</v>
      </c>
      <c r="R79" s="9">
        <f>дек.25!G77</f>
        <v>0</v>
      </c>
    </row>
    <row r="80" spans="1:18" ht="15" customHeight="1" x14ac:dyDescent="0.25">
      <c r="A80" s="17"/>
      <c r="B80" s="32"/>
      <c r="C80" s="14">
        <v>72</v>
      </c>
      <c r="D80" s="63">
        <v>0</v>
      </c>
      <c r="E80" s="34">
        <f t="shared" si="1"/>
        <v>0</v>
      </c>
      <c r="F80" s="8">
        <f>янв.25!H78+фев.25!H78+мар.25!H78+апр.25!H78+май.25!H78+июн.25!H78+июл.25!H78+авг.25!H78+сен.25!H78+окт.25!H78+ноя.25!H78+дек.25!H78</f>
        <v>0</v>
      </c>
      <c r="G80" s="8">
        <f>янв.25!G78</f>
        <v>0</v>
      </c>
      <c r="H80" s="8">
        <f>фев.25!G78</f>
        <v>0</v>
      </c>
      <c r="I80" s="8">
        <f>мар.25!G78</f>
        <v>0</v>
      </c>
      <c r="J80" s="8">
        <f>апр.25!G78</f>
        <v>0</v>
      </c>
      <c r="K80" s="8">
        <f>май.25!G78</f>
        <v>0</v>
      </c>
      <c r="L80" s="9">
        <f>июн.25!G78</f>
        <v>0</v>
      </c>
      <c r="M80" s="9">
        <f>июл.25!G78</f>
        <v>0</v>
      </c>
      <c r="N80" s="9">
        <f>авг.25!G78</f>
        <v>0</v>
      </c>
      <c r="O80" s="9">
        <f>сен.25!G78</f>
        <v>0</v>
      </c>
      <c r="P80" s="9">
        <f>окт.25!G78</f>
        <v>0</v>
      </c>
      <c r="Q80" s="9">
        <f>ноя.25!G78</f>
        <v>0</v>
      </c>
      <c r="R80" s="9">
        <f>дек.25!G78</f>
        <v>0</v>
      </c>
    </row>
    <row r="81" spans="1:18" ht="15" customHeight="1" x14ac:dyDescent="0.25">
      <c r="A81" s="11"/>
      <c r="B81" s="32"/>
      <c r="C81" s="14">
        <v>73</v>
      </c>
      <c r="D81" s="63">
        <v>0</v>
      </c>
      <c r="E81" s="34">
        <f t="shared" si="1"/>
        <v>0</v>
      </c>
      <c r="F81" s="8">
        <f>янв.25!H79+фев.25!H79+мар.25!H79+апр.25!H79+май.25!H79+июн.25!H79+июл.25!H79+авг.25!H79+сен.25!H79+окт.25!H79+ноя.25!H79+дек.25!H79</f>
        <v>0</v>
      </c>
      <c r="G81" s="8">
        <f>янв.25!G79</f>
        <v>0</v>
      </c>
      <c r="H81" s="8">
        <f>фев.25!G79</f>
        <v>0</v>
      </c>
      <c r="I81" s="8">
        <f>мар.25!G79</f>
        <v>0</v>
      </c>
      <c r="J81" s="8">
        <f>апр.25!G79</f>
        <v>0</v>
      </c>
      <c r="K81" s="8">
        <f>май.25!G79</f>
        <v>0</v>
      </c>
      <c r="L81" s="9">
        <f>июн.25!G79</f>
        <v>0</v>
      </c>
      <c r="M81" s="9">
        <f>июл.25!G79</f>
        <v>0</v>
      </c>
      <c r="N81" s="9">
        <f>авг.25!G79</f>
        <v>0</v>
      </c>
      <c r="O81" s="9">
        <f>сен.25!G79</f>
        <v>0</v>
      </c>
      <c r="P81" s="9">
        <f>окт.25!G79</f>
        <v>0</v>
      </c>
      <c r="Q81" s="9">
        <f>ноя.25!G79</f>
        <v>0</v>
      </c>
      <c r="R81" s="9">
        <f>дек.25!G79</f>
        <v>0</v>
      </c>
    </row>
    <row r="82" spans="1:18" ht="15" customHeight="1" x14ac:dyDescent="0.25">
      <c r="A82" s="17"/>
      <c r="B82" s="32"/>
      <c r="C82" s="14">
        <v>74</v>
      </c>
      <c r="D82" s="63">
        <v>9.0949470177292824E-12</v>
      </c>
      <c r="E82" s="34">
        <f t="shared" si="1"/>
        <v>9.0949470177292824E-12</v>
      </c>
      <c r="F82" s="8">
        <f>янв.25!H80+фев.25!H80+мар.25!H80+апр.25!H80+май.25!H80+июн.25!H80+июл.25!H80+авг.25!H80+сен.25!H80+окт.25!H80+ноя.25!H80+дек.25!H80</f>
        <v>0</v>
      </c>
      <c r="G82" s="8">
        <f>янв.25!G80</f>
        <v>0</v>
      </c>
      <c r="H82" s="8">
        <f>фев.25!G80</f>
        <v>0</v>
      </c>
      <c r="I82" s="8">
        <f>мар.25!G80</f>
        <v>0</v>
      </c>
      <c r="J82" s="8">
        <f>апр.25!G80</f>
        <v>0</v>
      </c>
      <c r="K82" s="8">
        <f>май.25!G80</f>
        <v>0</v>
      </c>
      <c r="L82" s="9">
        <f>июн.25!G80</f>
        <v>0</v>
      </c>
      <c r="M82" s="9">
        <f>июл.25!G80</f>
        <v>0</v>
      </c>
      <c r="N82" s="9">
        <f>авг.25!G80</f>
        <v>0</v>
      </c>
      <c r="O82" s="9">
        <f>сен.25!G80</f>
        <v>0</v>
      </c>
      <c r="P82" s="9">
        <f>окт.25!G80</f>
        <v>0</v>
      </c>
      <c r="Q82" s="9">
        <f>ноя.25!G80</f>
        <v>0</v>
      </c>
      <c r="R82" s="9">
        <f>дек.25!G80</f>
        <v>0</v>
      </c>
    </row>
    <row r="83" spans="1:18" ht="15" customHeight="1" x14ac:dyDescent="0.25">
      <c r="A83" s="17"/>
      <c r="B83" s="32"/>
      <c r="C83" s="14">
        <v>75</v>
      </c>
      <c r="D83" s="63">
        <v>23.319999999999986</v>
      </c>
      <c r="E83" s="34">
        <f t="shared" si="1"/>
        <v>40.459999999999987</v>
      </c>
      <c r="F83" s="8">
        <f>янв.25!H81+фев.25!H81+мар.25!H81+апр.25!H81+май.25!H81+июн.25!H81+июл.25!H81+авг.25!H81+сен.25!H81+окт.25!H81+ноя.25!H81+дек.25!H81</f>
        <v>150</v>
      </c>
      <c r="G83" s="8">
        <f>янв.25!G81</f>
        <v>0</v>
      </c>
      <c r="H83" s="8">
        <f>фев.25!G81</f>
        <v>124.61</v>
      </c>
      <c r="I83" s="8">
        <f>мар.25!G81</f>
        <v>0</v>
      </c>
      <c r="J83" s="8">
        <f>апр.25!G81</f>
        <v>0</v>
      </c>
      <c r="K83" s="8">
        <f>май.25!G81</f>
        <v>0</v>
      </c>
      <c r="L83" s="9">
        <f>июн.25!G81</f>
        <v>0</v>
      </c>
      <c r="M83" s="9">
        <f>июл.25!G81</f>
        <v>8.25</v>
      </c>
      <c r="N83" s="9">
        <f>авг.25!G81</f>
        <v>0</v>
      </c>
      <c r="O83" s="9">
        <f>сен.25!G81</f>
        <v>0</v>
      </c>
      <c r="P83" s="9">
        <f>окт.25!G81</f>
        <v>0</v>
      </c>
      <c r="Q83" s="9">
        <f>ноя.25!G81</f>
        <v>0</v>
      </c>
      <c r="R83" s="9">
        <f>дек.25!G81</f>
        <v>0</v>
      </c>
    </row>
    <row r="84" spans="1:18" ht="15" customHeight="1" x14ac:dyDescent="0.25">
      <c r="A84" s="11"/>
      <c r="B84" s="32"/>
      <c r="C84" s="14">
        <v>76</v>
      </c>
      <c r="D84" s="63">
        <v>-6401.210000000011</v>
      </c>
      <c r="E84" s="34">
        <f t="shared" si="1"/>
        <v>-17608.090000000018</v>
      </c>
      <c r="F84" s="8">
        <f>янв.25!H82+фев.25!H82+мар.25!H82+апр.25!H82+май.25!H82+июн.25!H82+июл.25!H82+авг.25!H82+сен.25!H82+окт.25!H82+ноя.25!H82+дек.25!H82</f>
        <v>58946.51</v>
      </c>
      <c r="G84" s="8">
        <f>янв.25!G82</f>
        <v>13635.539999999999</v>
      </c>
      <c r="H84" s="8">
        <f>фев.25!G82</f>
        <v>9511.02</v>
      </c>
      <c r="I84" s="8">
        <f>мар.25!G82</f>
        <v>9895.77</v>
      </c>
      <c r="J84" s="8">
        <f>апр.25!G82</f>
        <v>5335.2</v>
      </c>
      <c r="K84" s="8">
        <f>май.25!G82</f>
        <v>4345.1099999999997</v>
      </c>
      <c r="L84" s="9">
        <f>июн.25!G82</f>
        <v>1723.68</v>
      </c>
      <c r="M84" s="9">
        <f>июл.25!G82</f>
        <v>2599.8000000000002</v>
      </c>
      <c r="N84" s="9">
        <f>авг.25!G82</f>
        <v>2197.4500000000003</v>
      </c>
      <c r="O84" s="9">
        <f>сен.25!G82</f>
        <v>3175.4700000000003</v>
      </c>
      <c r="P84" s="9">
        <f>окт.25!G82</f>
        <v>5533.8600000000006</v>
      </c>
      <c r="Q84" s="9">
        <f>ноя.25!G82</f>
        <v>12200.490000000002</v>
      </c>
      <c r="R84" s="9">
        <f>дек.25!G82</f>
        <v>0</v>
      </c>
    </row>
    <row r="85" spans="1:18" ht="15" customHeight="1" x14ac:dyDescent="0.25">
      <c r="A85" s="17"/>
      <c r="B85" s="32"/>
      <c r="C85" s="14">
        <v>77</v>
      </c>
      <c r="D85" s="63">
        <v>2132.579999999999</v>
      </c>
      <c r="E85" s="34">
        <f t="shared" si="1"/>
        <v>-123696.26000000001</v>
      </c>
      <c r="F85" s="8">
        <f>янв.25!H83+фев.25!H83+мар.25!H83+апр.25!H83+май.25!H83+июн.25!H83+июл.25!H83+авг.25!H83+сен.25!H83+окт.25!H83+ноя.25!H83+дек.25!H83</f>
        <v>14000</v>
      </c>
      <c r="G85" s="8">
        <f>янв.25!G83</f>
        <v>2826.63</v>
      </c>
      <c r="H85" s="8">
        <f>фев.25!G83</f>
        <v>1744.2</v>
      </c>
      <c r="I85" s="8">
        <f>мар.25!G83</f>
        <v>1544.1299999999999</v>
      </c>
      <c r="J85" s="8">
        <f>апр.25!G83</f>
        <v>1118.3399999999999</v>
      </c>
      <c r="K85" s="8">
        <f>май.25!G83</f>
        <v>1113.21</v>
      </c>
      <c r="L85" s="9">
        <f>июн.25!G83</f>
        <v>836.18999999999994</v>
      </c>
      <c r="M85" s="9">
        <f>июл.25!G83</f>
        <v>1330.8500000000001</v>
      </c>
      <c r="N85" s="9">
        <f>авг.25!G83</f>
        <v>1052.3</v>
      </c>
      <c r="O85" s="9">
        <f>сен.25!G83</f>
        <v>1436.0800000000002</v>
      </c>
      <c r="P85" s="9">
        <f>окт.25!G83</f>
        <v>1145.1500000000001</v>
      </c>
      <c r="Q85" s="9">
        <f>ноя.25!G83</f>
        <v>125681.76000000001</v>
      </c>
      <c r="R85" s="9">
        <f>дек.25!G83</f>
        <v>0</v>
      </c>
    </row>
    <row r="86" spans="1:18" ht="15" customHeight="1" x14ac:dyDescent="0.25">
      <c r="A86" s="17"/>
      <c r="B86" s="32"/>
      <c r="C86" s="14">
        <v>78</v>
      </c>
      <c r="D86" s="63">
        <v>0</v>
      </c>
      <c r="E86" s="34">
        <f t="shared" si="1"/>
        <v>0</v>
      </c>
      <c r="F86" s="8">
        <f>янв.25!H84+фев.25!H84+мар.25!H84+апр.25!H84+май.25!H84+июн.25!H84+июл.25!H84+авг.25!H84+сен.25!H84+окт.25!H84+ноя.25!H84+дек.25!H84</f>
        <v>0</v>
      </c>
      <c r="G86" s="8">
        <f>янв.25!G84</f>
        <v>0</v>
      </c>
      <c r="H86" s="8">
        <f>фев.25!G84</f>
        <v>0</v>
      </c>
      <c r="I86" s="8">
        <f>мар.25!G84</f>
        <v>0</v>
      </c>
      <c r="J86" s="8">
        <f>апр.25!G84</f>
        <v>0</v>
      </c>
      <c r="K86" s="8">
        <f>май.25!G84</f>
        <v>0</v>
      </c>
      <c r="L86" s="9">
        <f>июн.25!G84</f>
        <v>0</v>
      </c>
      <c r="M86" s="9">
        <f>июл.25!G84</f>
        <v>0</v>
      </c>
      <c r="N86" s="9">
        <f>авг.25!G84</f>
        <v>0</v>
      </c>
      <c r="O86" s="9">
        <f>сен.25!G84</f>
        <v>0</v>
      </c>
      <c r="P86" s="9">
        <f>окт.25!G84</f>
        <v>0</v>
      </c>
      <c r="Q86" s="9">
        <f>ноя.25!G84</f>
        <v>0</v>
      </c>
      <c r="R86" s="9">
        <f>дек.25!G84</f>
        <v>0</v>
      </c>
    </row>
    <row r="87" spans="1:18" ht="15" customHeight="1" x14ac:dyDescent="0.25">
      <c r="A87" s="17"/>
      <c r="B87" s="32"/>
      <c r="C87" s="14">
        <v>79</v>
      </c>
      <c r="D87" s="63">
        <v>0</v>
      </c>
      <c r="E87" s="34">
        <f t="shared" si="1"/>
        <v>0</v>
      </c>
      <c r="F87" s="8">
        <f>янв.25!H85+фев.25!H85+мар.25!H85+апр.25!H85+май.25!H85+июн.25!H85+июл.25!H85+авг.25!H85+сен.25!H85+окт.25!H85+ноя.25!H85+дек.25!H85</f>
        <v>0</v>
      </c>
      <c r="G87" s="8">
        <f>янв.25!G85</f>
        <v>0</v>
      </c>
      <c r="H87" s="8">
        <f>фев.25!G85</f>
        <v>0</v>
      </c>
      <c r="I87" s="8">
        <f>мар.25!G85</f>
        <v>0</v>
      </c>
      <c r="J87" s="8">
        <f>апр.25!G85</f>
        <v>0</v>
      </c>
      <c r="K87" s="8">
        <f>май.25!G85</f>
        <v>0</v>
      </c>
      <c r="L87" s="9">
        <f>июн.25!G85</f>
        <v>0</v>
      </c>
      <c r="M87" s="9">
        <f>июл.25!G85</f>
        <v>0</v>
      </c>
      <c r="N87" s="9">
        <f>авг.25!G85</f>
        <v>0</v>
      </c>
      <c r="O87" s="9">
        <f>сен.25!G85</f>
        <v>0</v>
      </c>
      <c r="P87" s="9">
        <f>окт.25!G85</f>
        <v>0</v>
      </c>
      <c r="Q87" s="9">
        <f>ноя.25!G85</f>
        <v>0</v>
      </c>
      <c r="R87" s="9">
        <f>дек.25!G85</f>
        <v>0</v>
      </c>
    </row>
    <row r="88" spans="1:18" ht="15" customHeight="1" x14ac:dyDescent="0.25">
      <c r="A88" s="17"/>
      <c r="B88" s="32"/>
      <c r="C88" s="14">
        <v>80</v>
      </c>
      <c r="D88" s="63">
        <v>0</v>
      </c>
      <c r="E88" s="34">
        <f t="shared" si="1"/>
        <v>0</v>
      </c>
      <c r="F88" s="8">
        <f>янв.25!H86+фев.25!H86+мар.25!H86+апр.25!H86+май.25!H86+июн.25!H86+июл.25!H86+авг.25!H86+сен.25!H86+окт.25!H86+ноя.25!H86+дек.25!H86</f>
        <v>0</v>
      </c>
      <c r="G88" s="8">
        <f>янв.25!G86</f>
        <v>0</v>
      </c>
      <c r="H88" s="8">
        <f>фев.25!G86</f>
        <v>0</v>
      </c>
      <c r="I88" s="8">
        <f>мар.25!G86</f>
        <v>0</v>
      </c>
      <c r="J88" s="8">
        <f>апр.25!G86</f>
        <v>0</v>
      </c>
      <c r="K88" s="8">
        <f>май.25!G86</f>
        <v>0</v>
      </c>
      <c r="L88" s="9">
        <f>июн.25!G86</f>
        <v>0</v>
      </c>
      <c r="M88" s="9">
        <f>июл.25!G86</f>
        <v>0</v>
      </c>
      <c r="N88" s="9">
        <f>авг.25!G86</f>
        <v>0</v>
      </c>
      <c r="O88" s="9">
        <f>сен.25!G86</f>
        <v>0</v>
      </c>
      <c r="P88" s="9">
        <f>окт.25!G86</f>
        <v>0</v>
      </c>
      <c r="Q88" s="9">
        <f>ноя.25!G86</f>
        <v>0</v>
      </c>
      <c r="R88" s="9">
        <f>дек.25!G86</f>
        <v>0</v>
      </c>
    </row>
    <row r="89" spans="1:18" ht="15" customHeight="1" x14ac:dyDescent="0.25">
      <c r="A89" s="17"/>
      <c r="B89" s="32"/>
      <c r="C89" s="14">
        <v>81</v>
      </c>
      <c r="D89" s="63">
        <v>-2733.0500000000038</v>
      </c>
      <c r="E89" s="34">
        <f t="shared" si="1"/>
        <v>-10894.310000000012</v>
      </c>
      <c r="F89" s="8">
        <f>янв.25!H87+фев.25!H87+мар.25!H87+апр.25!H87+май.25!H87+июн.25!H87+июл.25!H87+авг.25!H87+сен.25!H87+окт.25!H87+ноя.25!H87+дек.25!H87</f>
        <v>49000</v>
      </c>
      <c r="G89" s="8">
        <f>янв.25!G87</f>
        <v>10511.22</v>
      </c>
      <c r="H89" s="8">
        <f>фев.25!G87</f>
        <v>6912.1900000000005</v>
      </c>
      <c r="I89" s="8">
        <f>мар.25!G87</f>
        <v>8194.94</v>
      </c>
      <c r="J89" s="8">
        <f>апр.25!G87</f>
        <v>4368.68</v>
      </c>
      <c r="K89" s="8">
        <f>май.25!G87</f>
        <v>3181.2200000000003</v>
      </c>
      <c r="L89" s="9">
        <f>июн.25!G87</f>
        <v>1627.26</v>
      </c>
      <c r="M89" s="9">
        <f>июл.25!G87</f>
        <v>816.75</v>
      </c>
      <c r="N89" s="9">
        <f>авг.25!G87</f>
        <v>5106.75</v>
      </c>
      <c r="O89" s="9">
        <f>сен.25!G87</f>
        <v>3217.5</v>
      </c>
      <c r="P89" s="9">
        <f>окт.25!G87</f>
        <v>4603.5</v>
      </c>
      <c r="Q89" s="9">
        <f>ноя.25!G87</f>
        <v>8621.25</v>
      </c>
      <c r="R89" s="9">
        <f>дек.25!G87</f>
        <v>0</v>
      </c>
    </row>
    <row r="90" spans="1:18" x14ac:dyDescent="0.25">
      <c r="A90" s="11"/>
      <c r="B90" s="32"/>
      <c r="C90" s="14">
        <v>82</v>
      </c>
      <c r="D90" s="63">
        <v>1347.0499999999997</v>
      </c>
      <c r="E90" s="34">
        <f t="shared" si="1"/>
        <v>2114.4900000000002</v>
      </c>
      <c r="F90" s="8">
        <f>янв.25!H88+фев.25!H88+мар.25!H88+апр.25!H88+май.25!H88+июн.25!H88+июл.25!H88+авг.25!H88+сен.25!H88+окт.25!H88+ноя.25!H88+дек.25!H88</f>
        <v>6280</v>
      </c>
      <c r="G90" s="8">
        <f>янв.25!G88</f>
        <v>366.5</v>
      </c>
      <c r="H90" s="8">
        <f>фев.25!G88</f>
        <v>1509.98</v>
      </c>
      <c r="I90" s="8">
        <f>мар.25!G88</f>
        <v>0</v>
      </c>
      <c r="J90" s="8">
        <f>апр.25!G88</f>
        <v>0</v>
      </c>
      <c r="K90" s="8">
        <f>май.25!G88</f>
        <v>454.46</v>
      </c>
      <c r="L90" s="9">
        <f>июн.25!G88</f>
        <v>285.87</v>
      </c>
      <c r="M90" s="9">
        <f>июл.25!G88</f>
        <v>272.25</v>
      </c>
      <c r="N90" s="9">
        <f>авг.25!G88</f>
        <v>552.75</v>
      </c>
      <c r="O90" s="9">
        <f>сен.25!G88</f>
        <v>1839.75</v>
      </c>
      <c r="P90" s="9">
        <f>окт.25!G88</f>
        <v>0</v>
      </c>
      <c r="Q90" s="9">
        <f>ноя.25!G88</f>
        <v>231</v>
      </c>
      <c r="R90" s="9">
        <f>дек.25!G88</f>
        <v>0</v>
      </c>
    </row>
    <row r="91" spans="1:18" ht="15" customHeight="1" x14ac:dyDescent="0.25">
      <c r="A91" s="17"/>
      <c r="B91" s="32"/>
      <c r="C91" s="14">
        <v>83</v>
      </c>
      <c r="D91" s="63">
        <v>0</v>
      </c>
      <c r="E91" s="34">
        <f t="shared" si="1"/>
        <v>0</v>
      </c>
      <c r="F91" s="8">
        <f>янв.25!H89+фев.25!H89+мар.25!H89+апр.25!H89+май.25!H89+июн.25!H89+июл.25!H89+авг.25!H89+сен.25!H89+окт.25!H89+ноя.25!H89+дек.25!H89</f>
        <v>0</v>
      </c>
      <c r="G91" s="8">
        <f>янв.25!G89</f>
        <v>0</v>
      </c>
      <c r="H91" s="8">
        <f>фев.25!G89</f>
        <v>0</v>
      </c>
      <c r="I91" s="8">
        <f>мар.25!G89</f>
        <v>0</v>
      </c>
      <c r="J91" s="8">
        <f>апр.25!G89</f>
        <v>0</v>
      </c>
      <c r="K91" s="8">
        <f>май.25!G89</f>
        <v>0</v>
      </c>
      <c r="L91" s="9">
        <f>июн.25!G89</f>
        <v>0</v>
      </c>
      <c r="M91" s="9">
        <f>июл.25!G89</f>
        <v>0</v>
      </c>
      <c r="N91" s="9">
        <f>авг.25!G89</f>
        <v>0</v>
      </c>
      <c r="O91" s="9">
        <f>сен.25!G89</f>
        <v>0</v>
      </c>
      <c r="P91" s="9">
        <f>окт.25!G89</f>
        <v>0</v>
      </c>
      <c r="Q91" s="9">
        <f>ноя.25!G89</f>
        <v>0</v>
      </c>
      <c r="R91" s="9">
        <f>дек.25!G89</f>
        <v>0</v>
      </c>
    </row>
    <row r="92" spans="1:18" ht="15" customHeight="1" x14ac:dyDescent="0.25">
      <c r="A92" s="17"/>
      <c r="B92" s="32"/>
      <c r="C92" s="14">
        <v>84</v>
      </c>
      <c r="D92" s="63">
        <v>3345.72</v>
      </c>
      <c r="E92" s="34">
        <f t="shared" si="1"/>
        <v>-4499.57</v>
      </c>
      <c r="F92" s="8">
        <f>янв.25!H90+фев.25!H90+мар.25!H90+апр.25!H90+май.25!H90+июн.25!H90+июл.25!H90+авг.25!H90+сен.25!H90+окт.25!H90+ноя.25!H90+дек.25!H90</f>
        <v>0</v>
      </c>
      <c r="G92" s="8">
        <f>янв.25!G90</f>
        <v>0</v>
      </c>
      <c r="H92" s="8">
        <f>фев.25!G90</f>
        <v>0</v>
      </c>
      <c r="I92" s="8">
        <f>мар.25!G90</f>
        <v>0</v>
      </c>
      <c r="J92" s="8">
        <f>апр.25!G90</f>
        <v>7.33</v>
      </c>
      <c r="K92" s="8">
        <f>май.25!G90</f>
        <v>2301.62</v>
      </c>
      <c r="L92" s="9">
        <f>июн.25!G90</f>
        <v>718.34</v>
      </c>
      <c r="M92" s="9">
        <f>июл.25!G90</f>
        <v>1344.75</v>
      </c>
      <c r="N92" s="9">
        <f>авг.25!G90</f>
        <v>2384.25</v>
      </c>
      <c r="O92" s="9">
        <f>сен.25!G90</f>
        <v>0</v>
      </c>
      <c r="P92" s="9">
        <f>окт.25!G90</f>
        <v>891</v>
      </c>
      <c r="Q92" s="9">
        <f>ноя.25!G90</f>
        <v>198</v>
      </c>
      <c r="R92" s="9">
        <f>дек.25!G90</f>
        <v>0</v>
      </c>
    </row>
    <row r="93" spans="1:18" ht="15" customHeight="1" x14ac:dyDescent="0.25">
      <c r="A93" s="17"/>
      <c r="B93" s="32"/>
      <c r="C93" s="14">
        <v>85</v>
      </c>
      <c r="D93" s="63">
        <v>0</v>
      </c>
      <c r="E93" s="34">
        <f t="shared" si="1"/>
        <v>0</v>
      </c>
      <c r="F93" s="8">
        <f>янв.25!H91+фев.25!H91+мар.25!H91+апр.25!H91+май.25!H91+июн.25!H91+июл.25!H91+авг.25!H91+сен.25!H91+окт.25!H91+ноя.25!H91+дек.25!H91</f>
        <v>0</v>
      </c>
      <c r="G93" s="8">
        <f>янв.25!G91</f>
        <v>0</v>
      </c>
      <c r="H93" s="8">
        <f>фев.25!G91</f>
        <v>0</v>
      </c>
      <c r="I93" s="8">
        <f>мар.25!G91</f>
        <v>0</v>
      </c>
      <c r="J93" s="8">
        <f>апр.25!G91</f>
        <v>0</v>
      </c>
      <c r="K93" s="8">
        <f>май.25!G91</f>
        <v>0</v>
      </c>
      <c r="L93" s="9">
        <f>июн.25!G91</f>
        <v>0</v>
      </c>
      <c r="M93" s="9">
        <f>июл.25!G91</f>
        <v>0</v>
      </c>
      <c r="N93" s="9">
        <f>авг.25!G91</f>
        <v>0</v>
      </c>
      <c r="O93" s="9">
        <f>сен.25!G91</f>
        <v>0</v>
      </c>
      <c r="P93" s="9">
        <f>окт.25!G91</f>
        <v>0</v>
      </c>
      <c r="Q93" s="9">
        <f>ноя.25!G91</f>
        <v>0</v>
      </c>
      <c r="R93" s="9">
        <f>дек.25!G91</f>
        <v>0</v>
      </c>
    </row>
    <row r="94" spans="1:18" ht="15" customHeight="1" x14ac:dyDescent="0.25">
      <c r="A94" s="18"/>
      <c r="B94" s="32"/>
      <c r="C94" s="54">
        <v>86</v>
      </c>
      <c r="D94" s="63">
        <v>0</v>
      </c>
      <c r="E94" s="34">
        <f t="shared" si="1"/>
        <v>0</v>
      </c>
      <c r="F94" s="8">
        <f>янв.25!H92+фев.25!H92+мар.25!H92+апр.25!H92+май.25!H92+июн.25!H92+июл.25!H92+авг.25!H92+сен.25!H92+окт.25!H92+ноя.25!H92+дек.25!H92</f>
        <v>0</v>
      </c>
      <c r="G94" s="8">
        <f>янв.25!G92</f>
        <v>0</v>
      </c>
      <c r="H94" s="8">
        <f>фев.25!G92</f>
        <v>0</v>
      </c>
      <c r="I94" s="8">
        <f>мар.25!G92</f>
        <v>0</v>
      </c>
      <c r="J94" s="8">
        <f>апр.25!G92</f>
        <v>0</v>
      </c>
      <c r="K94" s="8">
        <f>май.25!G92</f>
        <v>0</v>
      </c>
      <c r="L94" s="9">
        <f>июн.25!G92</f>
        <v>0</v>
      </c>
      <c r="M94" s="9">
        <f>июл.25!G92</f>
        <v>0</v>
      </c>
      <c r="N94" s="9">
        <f>авг.25!G92</f>
        <v>0</v>
      </c>
      <c r="O94" s="9">
        <f>сен.25!G92</f>
        <v>0</v>
      </c>
      <c r="P94" s="9">
        <f>окт.25!G92</f>
        <v>0</v>
      </c>
      <c r="Q94" s="9">
        <f>ноя.25!G92</f>
        <v>0</v>
      </c>
      <c r="R94" s="9">
        <f>дек.25!G92</f>
        <v>0</v>
      </c>
    </row>
    <row r="95" spans="1:18" ht="15" customHeight="1" x14ac:dyDescent="0.25">
      <c r="A95" s="17"/>
      <c r="B95" s="32"/>
      <c r="C95" s="14">
        <v>87</v>
      </c>
      <c r="D95" s="63">
        <v>3575.829999999999</v>
      </c>
      <c r="E95" s="34">
        <f t="shared" si="1"/>
        <v>4943.9299999999994</v>
      </c>
      <c r="F95" s="8">
        <f>янв.25!H93+фев.25!H93+мар.25!H93+апр.25!H93+май.25!H93+июн.25!H93+июл.25!H93+авг.25!H93+сен.25!H93+окт.25!H93+ноя.25!H93+дек.25!H93</f>
        <v>19714</v>
      </c>
      <c r="G95" s="8">
        <f>янв.25!G93</f>
        <v>1641.92</v>
      </c>
      <c r="H95" s="8">
        <f>фев.25!G93</f>
        <v>1605.27</v>
      </c>
      <c r="I95" s="8">
        <f>мар.25!G93</f>
        <v>2807.39</v>
      </c>
      <c r="J95" s="8">
        <f>апр.25!G93</f>
        <v>1964.44</v>
      </c>
      <c r="K95" s="8">
        <f>май.25!G93</f>
        <v>1436.68</v>
      </c>
      <c r="L95" s="9">
        <f>июн.25!G93</f>
        <v>1209.45</v>
      </c>
      <c r="M95" s="9">
        <f>июл.25!G93</f>
        <v>1839.75</v>
      </c>
      <c r="N95" s="9">
        <f>авг.25!G93</f>
        <v>1518</v>
      </c>
      <c r="O95" s="9">
        <f>сен.25!G93</f>
        <v>1221</v>
      </c>
      <c r="P95" s="9">
        <f>окт.25!G93</f>
        <v>1295.25</v>
      </c>
      <c r="Q95" s="9">
        <f>ноя.25!G93</f>
        <v>1806.75</v>
      </c>
      <c r="R95" s="9">
        <f>дек.25!G93</f>
        <v>0</v>
      </c>
    </row>
    <row r="96" spans="1:18" ht="15" customHeight="1" x14ac:dyDescent="0.25">
      <c r="A96" s="17"/>
      <c r="B96" s="32"/>
      <c r="C96" s="14">
        <v>88</v>
      </c>
      <c r="D96" s="63">
        <v>-12545.340000000015</v>
      </c>
      <c r="E96" s="34">
        <f t="shared" si="1"/>
        <v>-34022.360000000015</v>
      </c>
      <c r="F96" s="8">
        <f>янв.25!H94+фев.25!H94+мар.25!H94+апр.25!H94+май.25!H94+июн.25!H94+июл.25!H94+авг.25!H94+сен.25!H94+окт.25!H94+ноя.25!H94+дек.25!H94</f>
        <v>98706</v>
      </c>
      <c r="G96" s="8">
        <f>янв.25!G94</f>
        <v>20223.47</v>
      </c>
      <c r="H96" s="8">
        <f>фев.25!G94</f>
        <v>15810.81</v>
      </c>
      <c r="I96" s="8">
        <f>мар.25!G94</f>
        <v>18281.02</v>
      </c>
      <c r="J96" s="8">
        <f>апр.25!G94</f>
        <v>10137.39</v>
      </c>
      <c r="K96" s="8">
        <f>май.25!G94</f>
        <v>7366.65</v>
      </c>
      <c r="L96" s="9">
        <f>июн.25!G94</f>
        <v>3269.18</v>
      </c>
      <c r="M96" s="9">
        <f>июл.25!G94</f>
        <v>4842.75</v>
      </c>
      <c r="N96" s="9">
        <f>авг.25!G94</f>
        <v>4587</v>
      </c>
      <c r="O96" s="9">
        <f>сен.25!G94</f>
        <v>6030.75</v>
      </c>
      <c r="P96" s="9">
        <f>окт.25!G94</f>
        <v>10436.25</v>
      </c>
      <c r="Q96" s="9">
        <f>ноя.25!G94</f>
        <v>19197.75</v>
      </c>
      <c r="R96" s="9">
        <f>дек.25!G94</f>
        <v>0</v>
      </c>
    </row>
    <row r="97" spans="1:18" ht="15" customHeight="1" x14ac:dyDescent="0.25">
      <c r="A97" s="17"/>
      <c r="B97" s="32"/>
      <c r="C97" s="14">
        <v>89</v>
      </c>
      <c r="D97" s="63">
        <v>-15532.270000000026</v>
      </c>
      <c r="E97" s="34">
        <f t="shared" si="1"/>
        <v>-16491.750000000015</v>
      </c>
      <c r="F97" s="8">
        <f>янв.25!H95+фев.25!H95+мар.25!H95+апр.25!H95+май.25!H95+июн.25!H95+июл.25!H95+авг.25!H95+сен.25!H95+окт.25!H95+ноя.25!H95+дек.25!H95</f>
        <v>108660.78000000001</v>
      </c>
      <c r="G97" s="8">
        <f>янв.25!G95</f>
        <v>17467.39</v>
      </c>
      <c r="H97" s="8">
        <f>фев.25!G95</f>
        <v>15466.3</v>
      </c>
      <c r="I97" s="8">
        <f>мар.25!G95</f>
        <v>16771.04</v>
      </c>
      <c r="J97" s="8">
        <f>апр.25!G95</f>
        <v>11464.12</v>
      </c>
      <c r="K97" s="8">
        <f>май.25!G95</f>
        <v>10247.34</v>
      </c>
      <c r="L97" s="9">
        <f>июн.25!G95</f>
        <v>3694.32</v>
      </c>
      <c r="M97" s="9">
        <f>июл.25!G95</f>
        <v>4372.5</v>
      </c>
      <c r="N97" s="9">
        <f>авг.25!G95</f>
        <v>4422</v>
      </c>
      <c r="O97" s="9">
        <f>сен.25!G95</f>
        <v>9223.5</v>
      </c>
      <c r="P97" s="9">
        <f>окт.25!G95</f>
        <v>8984.25</v>
      </c>
      <c r="Q97" s="9">
        <f>ноя.25!G95</f>
        <v>7507.5</v>
      </c>
      <c r="R97" s="9">
        <f>дек.25!G95</f>
        <v>0</v>
      </c>
    </row>
    <row r="98" spans="1:18" ht="15" customHeight="1" x14ac:dyDescent="0.25">
      <c r="A98" s="17"/>
      <c r="B98" s="32"/>
      <c r="C98" s="14">
        <v>90</v>
      </c>
      <c r="D98" s="63">
        <v>934.87999999999818</v>
      </c>
      <c r="E98" s="34">
        <f t="shared" si="1"/>
        <v>934.87999999999818</v>
      </c>
      <c r="F98" s="8">
        <f>янв.25!H96+фев.25!H96+мар.25!H96+апр.25!H96+май.25!H96+июн.25!H96+июл.25!H96+авг.25!H96+сен.25!H96+окт.25!H96+ноя.25!H96+дек.25!H96</f>
        <v>0</v>
      </c>
      <c r="G98" s="8">
        <f>янв.25!G96</f>
        <v>0</v>
      </c>
      <c r="H98" s="8">
        <f>фев.25!G96</f>
        <v>0</v>
      </c>
      <c r="I98" s="8">
        <f>мар.25!G96</f>
        <v>0</v>
      </c>
      <c r="J98" s="8">
        <f>апр.25!G96</f>
        <v>0</v>
      </c>
      <c r="K98" s="8">
        <f>май.25!G96</f>
        <v>0</v>
      </c>
      <c r="L98" s="9">
        <f>июн.25!G96</f>
        <v>0</v>
      </c>
      <c r="M98" s="9">
        <f>июл.25!G96</f>
        <v>0</v>
      </c>
      <c r="N98" s="9">
        <f>авг.25!G96</f>
        <v>0</v>
      </c>
      <c r="O98" s="9">
        <f>сен.25!G96</f>
        <v>0</v>
      </c>
      <c r="P98" s="9">
        <f>окт.25!G96</f>
        <v>0</v>
      </c>
      <c r="Q98" s="9">
        <f>ноя.25!G96</f>
        <v>0</v>
      </c>
      <c r="R98" s="9">
        <f>дек.25!G96</f>
        <v>0</v>
      </c>
    </row>
    <row r="99" spans="1:18" ht="15" customHeight="1" x14ac:dyDescent="0.25">
      <c r="A99" s="17"/>
      <c r="B99" s="32"/>
      <c r="C99" s="14">
        <v>91</v>
      </c>
      <c r="D99" s="63">
        <v>-541</v>
      </c>
      <c r="E99" s="34">
        <f t="shared" si="1"/>
        <v>267.41000000000008</v>
      </c>
      <c r="F99" s="8">
        <f>янв.25!H97+фев.25!H97+мар.25!H97+апр.25!H97+май.25!H97+июн.25!H97+июл.25!H97+авг.25!H97+сен.25!H97+окт.25!H97+ноя.25!H97+дек.25!H97</f>
        <v>2000</v>
      </c>
      <c r="G99" s="8">
        <f>янв.25!G97</f>
        <v>21.990000000000002</v>
      </c>
      <c r="H99" s="8">
        <f>фев.25!G97</f>
        <v>14.66</v>
      </c>
      <c r="I99" s="8">
        <f>мар.25!G97</f>
        <v>29.32</v>
      </c>
      <c r="J99" s="8">
        <f>апр.25!G97</f>
        <v>0</v>
      </c>
      <c r="K99" s="8">
        <f>май.25!G97</f>
        <v>80.63</v>
      </c>
      <c r="L99" s="9">
        <f>июн.25!G97</f>
        <v>21.990000000000002</v>
      </c>
      <c r="M99" s="9">
        <f>июл.25!G97</f>
        <v>8.25</v>
      </c>
      <c r="N99" s="9">
        <f>авг.25!G97</f>
        <v>0</v>
      </c>
      <c r="O99" s="9">
        <f>сен.25!G97</f>
        <v>297</v>
      </c>
      <c r="P99" s="9">
        <f>окт.25!G97</f>
        <v>635.25</v>
      </c>
      <c r="Q99" s="9">
        <f>ноя.25!G97</f>
        <v>82.5</v>
      </c>
      <c r="R99" s="9">
        <f>дек.25!G97</f>
        <v>0</v>
      </c>
    </row>
    <row r="100" spans="1:18" ht="15" customHeight="1" x14ac:dyDescent="0.25">
      <c r="A100" s="17"/>
      <c r="B100" s="32"/>
      <c r="C100" s="14">
        <v>92</v>
      </c>
      <c r="D100" s="63">
        <v>2617.7199999999998</v>
      </c>
      <c r="E100" s="34">
        <f t="shared" si="1"/>
        <v>2602.14</v>
      </c>
      <c r="F100" s="8">
        <f>янв.25!H98+фев.25!H98+мар.25!H98+апр.25!H98+май.25!H98+июн.25!H98+июл.25!H98+авг.25!H98+сен.25!H98+окт.25!H98+ноя.25!H98+дек.25!H98</f>
        <v>0</v>
      </c>
      <c r="G100" s="8">
        <f>янв.25!G98</f>
        <v>0</v>
      </c>
      <c r="H100" s="8">
        <f>фев.25!G98</f>
        <v>0</v>
      </c>
      <c r="I100" s="8">
        <f>мар.25!G98</f>
        <v>0</v>
      </c>
      <c r="J100" s="8">
        <f>апр.25!G98</f>
        <v>0</v>
      </c>
      <c r="K100" s="8">
        <f>май.25!G98</f>
        <v>0</v>
      </c>
      <c r="L100" s="9">
        <f>июн.25!G98</f>
        <v>7.33</v>
      </c>
      <c r="M100" s="9">
        <f>июл.25!G98</f>
        <v>0</v>
      </c>
      <c r="N100" s="9">
        <f>авг.25!G98</f>
        <v>0</v>
      </c>
      <c r="O100" s="9">
        <f>сен.25!G98</f>
        <v>8.25</v>
      </c>
      <c r="P100" s="9">
        <f>окт.25!G98</f>
        <v>0</v>
      </c>
      <c r="Q100" s="9">
        <f>ноя.25!G98</f>
        <v>0</v>
      </c>
      <c r="R100" s="9">
        <f>дек.25!G98</f>
        <v>0</v>
      </c>
    </row>
    <row r="101" spans="1:18" ht="15" customHeight="1" x14ac:dyDescent="0.25">
      <c r="A101" s="17"/>
      <c r="B101" s="32"/>
      <c r="C101" s="14">
        <v>93</v>
      </c>
      <c r="D101" s="63">
        <v>0</v>
      </c>
      <c r="E101" s="34">
        <f t="shared" si="1"/>
        <v>0</v>
      </c>
      <c r="F101" s="8">
        <f>янв.25!H99+фев.25!H99+мар.25!H99+апр.25!H99+май.25!H99+июн.25!H99+июл.25!H99+авг.25!H99+сен.25!H99+окт.25!H99+ноя.25!H99+дек.25!H99</f>
        <v>0</v>
      </c>
      <c r="G101" s="8">
        <f>янв.25!G99</f>
        <v>0</v>
      </c>
      <c r="H101" s="8">
        <f>фев.25!G99</f>
        <v>0</v>
      </c>
      <c r="I101" s="8">
        <f>мар.25!G99</f>
        <v>0</v>
      </c>
      <c r="J101" s="8">
        <f>апр.25!G99</f>
        <v>0</v>
      </c>
      <c r="K101" s="8">
        <f>май.25!G99</f>
        <v>0</v>
      </c>
      <c r="L101" s="9">
        <f>июн.25!G99</f>
        <v>0</v>
      </c>
      <c r="M101" s="9">
        <f>июл.25!G99</f>
        <v>0</v>
      </c>
      <c r="N101" s="9">
        <f>авг.25!G99</f>
        <v>0</v>
      </c>
      <c r="O101" s="9">
        <f>сен.25!G99</f>
        <v>0</v>
      </c>
      <c r="P101" s="9">
        <f>окт.25!G99</f>
        <v>0</v>
      </c>
      <c r="Q101" s="9">
        <f>ноя.25!G99</f>
        <v>0</v>
      </c>
      <c r="R101" s="9">
        <f>дек.25!G99</f>
        <v>0</v>
      </c>
    </row>
    <row r="102" spans="1:18" ht="15" customHeight="1" x14ac:dyDescent="0.25">
      <c r="A102" s="17"/>
      <c r="B102" s="32"/>
      <c r="C102" s="14">
        <v>94</v>
      </c>
      <c r="D102" s="63">
        <v>-13.450000000002454</v>
      </c>
      <c r="E102" s="34">
        <f t="shared" si="1"/>
        <v>-500.19000000000221</v>
      </c>
      <c r="F102" s="8">
        <f>янв.25!H100+фев.25!H100+мар.25!H100+апр.25!H100+май.25!H100+июн.25!H100+июл.25!H100+авг.25!H100+сен.25!H100+окт.25!H100+ноя.25!H100+дек.25!H100</f>
        <v>14924.7</v>
      </c>
      <c r="G102" s="8">
        <f>янв.25!G100</f>
        <v>0</v>
      </c>
      <c r="H102" s="8">
        <f>фев.25!G100</f>
        <v>0</v>
      </c>
      <c r="I102" s="8">
        <f>мар.25!G100</f>
        <v>0</v>
      </c>
      <c r="J102" s="8">
        <f>апр.25!G100</f>
        <v>711.01</v>
      </c>
      <c r="K102" s="8">
        <f>май.25!G100</f>
        <v>4332.03</v>
      </c>
      <c r="L102" s="9">
        <f>июн.25!G100</f>
        <v>2052.4</v>
      </c>
      <c r="M102" s="9">
        <f>июл.25!G100</f>
        <v>4677.75</v>
      </c>
      <c r="N102" s="9">
        <f>авг.25!G100</f>
        <v>2128.5</v>
      </c>
      <c r="O102" s="9">
        <f>сен.25!G100</f>
        <v>1023</v>
      </c>
      <c r="P102" s="9">
        <f>окт.25!G100</f>
        <v>486.75</v>
      </c>
      <c r="Q102" s="9">
        <f>ноя.25!G100</f>
        <v>0</v>
      </c>
      <c r="R102" s="9">
        <f>дек.25!G100</f>
        <v>0</v>
      </c>
    </row>
    <row r="103" spans="1:18" ht="15" customHeight="1" x14ac:dyDescent="0.25">
      <c r="A103" s="17"/>
      <c r="B103" s="32"/>
      <c r="C103" s="14">
        <v>95</v>
      </c>
      <c r="D103" s="63">
        <v>0</v>
      </c>
      <c r="E103" s="34">
        <f t="shared" si="1"/>
        <v>0</v>
      </c>
      <c r="F103" s="8">
        <f>янв.25!H101+фев.25!H101+мар.25!H101+апр.25!H101+май.25!H101+июн.25!H101+июл.25!H101+авг.25!H101+сен.25!H101+окт.25!H101+ноя.25!H101+дек.25!H101</f>
        <v>0</v>
      </c>
      <c r="G103" s="8">
        <f>янв.25!G101</f>
        <v>0</v>
      </c>
      <c r="H103" s="8">
        <f>фев.25!G101</f>
        <v>0</v>
      </c>
      <c r="I103" s="8">
        <f>мар.25!G101</f>
        <v>0</v>
      </c>
      <c r="J103" s="8">
        <f>апр.25!G101</f>
        <v>0</v>
      </c>
      <c r="K103" s="8">
        <f>май.25!G101</f>
        <v>0</v>
      </c>
      <c r="L103" s="9">
        <f>июн.25!G101</f>
        <v>0</v>
      </c>
      <c r="M103" s="9">
        <f>июл.25!G101</f>
        <v>0</v>
      </c>
      <c r="N103" s="9">
        <f>авг.25!G101</f>
        <v>0</v>
      </c>
      <c r="O103" s="9">
        <f>сен.25!G101</f>
        <v>0</v>
      </c>
      <c r="P103" s="9">
        <f>окт.25!G101</f>
        <v>0</v>
      </c>
      <c r="Q103" s="9">
        <f>ноя.25!G101</f>
        <v>0</v>
      </c>
      <c r="R103" s="9">
        <f>дек.25!G101</f>
        <v>0</v>
      </c>
    </row>
    <row r="104" spans="1:18" ht="15" customHeight="1" x14ac:dyDescent="0.25">
      <c r="A104" s="17"/>
      <c r="B104" s="32"/>
      <c r="C104" s="14">
        <v>96</v>
      </c>
      <c r="D104" s="63">
        <v>0</v>
      </c>
      <c r="E104" s="34">
        <f t="shared" si="1"/>
        <v>0</v>
      </c>
      <c r="F104" s="8">
        <f>янв.25!H102+фев.25!H102+мар.25!H102+апр.25!H102+май.25!H102+июн.25!H102+июл.25!H102+авг.25!H102+сен.25!H102+окт.25!H102+ноя.25!H102+дек.25!H102</f>
        <v>0</v>
      </c>
      <c r="G104" s="8">
        <f>янв.25!G102</f>
        <v>0</v>
      </c>
      <c r="H104" s="8">
        <f>фев.25!G102</f>
        <v>0</v>
      </c>
      <c r="I104" s="8">
        <f>мар.25!G102</f>
        <v>0</v>
      </c>
      <c r="J104" s="8">
        <f>апр.25!G102</f>
        <v>0</v>
      </c>
      <c r="K104" s="8">
        <f>май.25!G102</f>
        <v>0</v>
      </c>
      <c r="L104" s="9">
        <f>июн.25!G102</f>
        <v>0</v>
      </c>
      <c r="M104" s="9">
        <f>июл.25!G102</f>
        <v>0</v>
      </c>
      <c r="N104" s="9">
        <f>авг.25!G102</f>
        <v>0</v>
      </c>
      <c r="O104" s="9">
        <f>сен.25!G102</f>
        <v>0</v>
      </c>
      <c r="P104" s="9">
        <f>окт.25!G102</f>
        <v>0</v>
      </c>
      <c r="Q104" s="9">
        <f>ноя.25!G102</f>
        <v>0</v>
      </c>
      <c r="R104" s="9">
        <f>дек.25!G102</f>
        <v>0</v>
      </c>
    </row>
    <row r="105" spans="1:18" x14ac:dyDescent="0.25">
      <c r="A105" s="17"/>
      <c r="B105" s="32"/>
      <c r="C105" s="14">
        <v>97</v>
      </c>
      <c r="D105" s="63">
        <v>-18600.900000000001</v>
      </c>
      <c r="E105" s="34">
        <f t="shared" si="1"/>
        <v>-38965.61</v>
      </c>
      <c r="F105" s="8">
        <f>янв.25!H103+фев.25!H103+мар.25!H103+апр.25!H103+май.25!H103+июн.25!H103+июл.25!H103+авг.25!H103+сен.25!H103+окт.25!H103+ноя.25!H103+дек.25!H103</f>
        <v>10000</v>
      </c>
      <c r="G105" s="8">
        <f>янв.25!G103</f>
        <v>2873.36</v>
      </c>
      <c r="H105" s="8">
        <f>фев.25!G103</f>
        <v>1942.45</v>
      </c>
      <c r="I105" s="8">
        <f>мар.25!G103</f>
        <v>2675.45</v>
      </c>
      <c r="J105" s="8">
        <f>апр.25!G103</f>
        <v>2096.38</v>
      </c>
      <c r="K105" s="8">
        <f>май.25!G103</f>
        <v>2352.9299999999998</v>
      </c>
      <c r="L105" s="9">
        <f>июн.25!G103</f>
        <v>1891.14</v>
      </c>
      <c r="M105" s="9">
        <f>июл.25!G103</f>
        <v>2772</v>
      </c>
      <c r="N105" s="9">
        <f>авг.25!G103</f>
        <v>2458.5</v>
      </c>
      <c r="O105" s="9">
        <f>сен.25!G103</f>
        <v>2953.5</v>
      </c>
      <c r="P105" s="9">
        <f>окт.25!G103</f>
        <v>2334.75</v>
      </c>
      <c r="Q105" s="9">
        <f>ноя.25!G103</f>
        <v>6014.25</v>
      </c>
      <c r="R105" s="9">
        <f>дек.25!G103</f>
        <v>0</v>
      </c>
    </row>
    <row r="106" spans="1:18" ht="15" customHeight="1" x14ac:dyDescent="0.25">
      <c r="A106" s="17"/>
      <c r="B106" s="32"/>
      <c r="C106" s="14">
        <v>98</v>
      </c>
      <c r="D106" s="63">
        <v>-1076.6000000000026</v>
      </c>
      <c r="E106" s="34">
        <f t="shared" si="1"/>
        <v>-8947.25</v>
      </c>
      <c r="F106" s="8">
        <f>янв.25!H104+фев.25!H104+мар.25!H104+апр.25!H104+май.25!H104+июн.25!H104+июл.25!H104+авг.25!H104+сен.25!H104+окт.25!H104+ноя.25!H104+дек.25!H104</f>
        <v>20840</v>
      </c>
      <c r="G106" s="8">
        <f>янв.25!G104</f>
        <v>3129.2999999999997</v>
      </c>
      <c r="H106" s="8">
        <f>фев.25!G104</f>
        <v>1754.46</v>
      </c>
      <c r="I106" s="8">
        <f>мар.25!G104</f>
        <v>2498.31</v>
      </c>
      <c r="J106" s="8">
        <f>апр.25!G104</f>
        <v>3478.14</v>
      </c>
      <c r="K106" s="8">
        <f>май.25!G104</f>
        <v>1857.06</v>
      </c>
      <c r="L106" s="9">
        <f>июн.25!G104</f>
        <v>846.44999999999993</v>
      </c>
      <c r="M106" s="9">
        <f>июл.25!G104</f>
        <v>1875.5700000000002</v>
      </c>
      <c r="N106" s="9">
        <f>авг.25!G104</f>
        <v>1813.67</v>
      </c>
      <c r="O106" s="9">
        <f>сен.25!G104</f>
        <v>2506.9500000000003</v>
      </c>
      <c r="P106" s="9">
        <f>окт.25!G104</f>
        <v>1949.8500000000001</v>
      </c>
      <c r="Q106" s="9">
        <f>ноя.25!G104</f>
        <v>7000.89</v>
      </c>
      <c r="R106" s="9">
        <f>дек.25!G104</f>
        <v>0</v>
      </c>
    </row>
    <row r="107" spans="1:18" ht="15" customHeight="1" x14ac:dyDescent="0.25">
      <c r="A107" s="17"/>
      <c r="B107" s="32"/>
      <c r="C107" s="14">
        <v>99</v>
      </c>
      <c r="D107" s="63">
        <v>-2425.4999999999945</v>
      </c>
      <c r="E107" s="34">
        <f t="shared" si="1"/>
        <v>-9067.8599999999969</v>
      </c>
      <c r="F107" s="8">
        <f>янв.25!H105+фев.25!H105+мар.25!H105+апр.25!H105+май.25!H105+июн.25!H105+июл.25!H105+авг.25!H105+сен.25!H105+окт.25!H105+ноя.25!H105+дек.25!H105</f>
        <v>34785</v>
      </c>
      <c r="G107" s="8">
        <f>янв.25!G105</f>
        <v>4370.76</v>
      </c>
      <c r="H107" s="8">
        <f>фев.25!G105</f>
        <v>2867.67</v>
      </c>
      <c r="I107" s="8">
        <f>мар.25!G105</f>
        <v>4098.87</v>
      </c>
      <c r="J107" s="8">
        <f>апр.25!G105</f>
        <v>2611.17</v>
      </c>
      <c r="K107" s="8">
        <f>май.25!G105</f>
        <v>3026.7</v>
      </c>
      <c r="L107" s="9">
        <f>июн.25!G105</f>
        <v>3616.65</v>
      </c>
      <c r="M107" s="9">
        <f>июл.25!G105</f>
        <v>4809.63</v>
      </c>
      <c r="N107" s="9">
        <f>авг.25!G105</f>
        <v>3299.27</v>
      </c>
      <c r="O107" s="9">
        <f>сен.25!G105</f>
        <v>3658.2900000000004</v>
      </c>
      <c r="P107" s="9">
        <f>окт.25!G105</f>
        <v>3373.55</v>
      </c>
      <c r="Q107" s="9">
        <f>ноя.25!G105</f>
        <v>5694.8</v>
      </c>
      <c r="R107" s="9">
        <f>дек.25!G105</f>
        <v>0</v>
      </c>
    </row>
    <row r="108" spans="1:18" ht="15" customHeight="1" x14ac:dyDescent="0.25">
      <c r="A108" s="17"/>
      <c r="B108" s="32"/>
      <c r="C108" s="14">
        <v>100</v>
      </c>
      <c r="D108" s="63">
        <v>-9870.85</v>
      </c>
      <c r="E108" s="34">
        <f t="shared" si="1"/>
        <v>-48439.950000000004</v>
      </c>
      <c r="F108" s="8">
        <f>янв.25!H106+фев.25!H106+мар.25!H106+апр.25!H106+май.25!H106+июн.25!H106+июл.25!H106+авг.25!H106+сен.25!H106+окт.25!H106+ноя.25!H106+дек.25!H106</f>
        <v>0</v>
      </c>
      <c r="G108" s="8">
        <f>янв.25!G106</f>
        <v>8708.0400000000009</v>
      </c>
      <c r="H108" s="8">
        <f>фев.25!G106</f>
        <v>1920.46</v>
      </c>
      <c r="I108" s="8">
        <f>мар.25!G106</f>
        <v>4068.15</v>
      </c>
      <c r="J108" s="8">
        <f>апр.25!G106</f>
        <v>806.3</v>
      </c>
      <c r="K108" s="8">
        <f>май.25!G106</f>
        <v>2961.32</v>
      </c>
      <c r="L108" s="9">
        <f>июн.25!G106</f>
        <v>923.58</v>
      </c>
      <c r="M108" s="9">
        <f>июл.25!G106</f>
        <v>3960</v>
      </c>
      <c r="N108" s="9">
        <f>авг.25!G106</f>
        <v>2310</v>
      </c>
      <c r="O108" s="9">
        <f>сен.25!G106</f>
        <v>3242.25</v>
      </c>
      <c r="P108" s="9">
        <f>окт.25!G106</f>
        <v>2301.75</v>
      </c>
      <c r="Q108" s="9">
        <f>ноя.25!G106</f>
        <v>7367.25</v>
      </c>
      <c r="R108" s="9">
        <f>дек.25!G106</f>
        <v>0</v>
      </c>
    </row>
    <row r="109" spans="1:18" ht="15" customHeight="1" x14ac:dyDescent="0.25">
      <c r="A109" s="17"/>
      <c r="B109" s="32"/>
      <c r="C109" s="14">
        <v>101</v>
      </c>
      <c r="D109" s="63">
        <v>0</v>
      </c>
      <c r="E109" s="34">
        <f t="shared" si="1"/>
        <v>0</v>
      </c>
      <c r="F109" s="8">
        <f>янв.25!H107+фев.25!H107+мар.25!H107+апр.25!H107+май.25!H107+июн.25!H107+июл.25!H107+авг.25!H107+сен.25!H107+окт.25!H107+ноя.25!H107+дек.25!H107</f>
        <v>0</v>
      </c>
      <c r="G109" s="8">
        <f>янв.25!G107</f>
        <v>0</v>
      </c>
      <c r="H109" s="8">
        <f>фев.25!G107</f>
        <v>0</v>
      </c>
      <c r="I109" s="8">
        <f>мар.25!G107</f>
        <v>0</v>
      </c>
      <c r="J109" s="8">
        <f>апр.25!G107</f>
        <v>0</v>
      </c>
      <c r="K109" s="8">
        <f>май.25!G107</f>
        <v>0</v>
      </c>
      <c r="L109" s="9">
        <f>июн.25!G107</f>
        <v>0</v>
      </c>
      <c r="M109" s="9">
        <f>июл.25!G107</f>
        <v>0</v>
      </c>
      <c r="N109" s="9">
        <f>авг.25!G107</f>
        <v>0</v>
      </c>
      <c r="O109" s="9">
        <f>сен.25!G107</f>
        <v>0</v>
      </c>
      <c r="P109" s="9">
        <f>окт.25!G107</f>
        <v>0</v>
      </c>
      <c r="Q109" s="9">
        <f>ноя.25!G107</f>
        <v>0</v>
      </c>
      <c r="R109" s="9">
        <f>дек.25!G107</f>
        <v>0</v>
      </c>
    </row>
    <row r="110" spans="1:18" ht="15" customHeight="1" x14ac:dyDescent="0.25">
      <c r="A110" s="17"/>
      <c r="B110" s="32"/>
      <c r="C110" s="14">
        <v>102</v>
      </c>
      <c r="D110" s="63">
        <v>0</v>
      </c>
      <c r="E110" s="34">
        <f t="shared" si="1"/>
        <v>0</v>
      </c>
      <c r="F110" s="8">
        <f>янв.25!H108+фев.25!H108+мар.25!H108+апр.25!H108+май.25!H108+июн.25!H108+июл.25!H108+авг.25!H108+сен.25!H108+окт.25!H108+ноя.25!H108+дек.25!H108</f>
        <v>0</v>
      </c>
      <c r="G110" s="8">
        <f>янв.25!G108</f>
        <v>0</v>
      </c>
      <c r="H110" s="8">
        <f>фев.25!G108</f>
        <v>0</v>
      </c>
      <c r="I110" s="8">
        <f>мар.25!G108</f>
        <v>0</v>
      </c>
      <c r="J110" s="8">
        <f>апр.25!G108</f>
        <v>0</v>
      </c>
      <c r="K110" s="8">
        <f>май.25!G108</f>
        <v>0</v>
      </c>
      <c r="L110" s="9">
        <f>июн.25!G108</f>
        <v>0</v>
      </c>
      <c r="M110" s="9">
        <f>июл.25!G108</f>
        <v>0</v>
      </c>
      <c r="N110" s="9">
        <f>авг.25!G108</f>
        <v>0</v>
      </c>
      <c r="O110" s="9">
        <f>сен.25!G108</f>
        <v>0</v>
      </c>
      <c r="P110" s="9">
        <f>окт.25!G108</f>
        <v>0</v>
      </c>
      <c r="Q110" s="9">
        <f>ноя.25!G108</f>
        <v>0</v>
      </c>
      <c r="R110" s="9">
        <f>дек.25!G108</f>
        <v>0</v>
      </c>
    </row>
    <row r="111" spans="1:18" ht="15" customHeight="1" x14ac:dyDescent="0.25">
      <c r="A111" s="17"/>
      <c r="B111" s="32"/>
      <c r="C111" s="14">
        <v>103</v>
      </c>
      <c r="D111" s="63">
        <v>6091.9600000000009</v>
      </c>
      <c r="E111" s="34">
        <f t="shared" si="1"/>
        <v>242.09000000000106</v>
      </c>
      <c r="F111" s="8">
        <f>янв.25!H109+фев.25!H109+мар.25!H109+апр.25!H109+май.25!H109+июн.25!H109+июл.25!H109+авг.25!H109+сен.25!H109+окт.25!H109+ноя.25!H109+дек.25!H109</f>
        <v>6953.59</v>
      </c>
      <c r="G111" s="8">
        <f>янв.25!G109</f>
        <v>1482.57</v>
      </c>
      <c r="H111" s="8">
        <f>фев.25!G109</f>
        <v>1000.35</v>
      </c>
      <c r="I111" s="8">
        <f>мар.25!G109</f>
        <v>1318.41</v>
      </c>
      <c r="J111" s="8">
        <f>апр.25!G109</f>
        <v>1149.1199999999999</v>
      </c>
      <c r="K111" s="8">
        <f>май.25!G109</f>
        <v>1051.6500000000001</v>
      </c>
      <c r="L111" s="9">
        <f>июн.25!G109</f>
        <v>636.12</v>
      </c>
      <c r="M111" s="9">
        <f>июл.25!G109</f>
        <v>0</v>
      </c>
      <c r="N111" s="9">
        <f>авг.25!G109</f>
        <v>1819.8600000000001</v>
      </c>
      <c r="O111" s="9">
        <f>сен.25!G109</f>
        <v>1281.3300000000002</v>
      </c>
      <c r="P111" s="9">
        <f>окт.25!G109</f>
        <v>1089.44</v>
      </c>
      <c r="Q111" s="9">
        <f>ноя.25!G109</f>
        <v>1974.6100000000001</v>
      </c>
      <c r="R111" s="9">
        <f>дек.25!G109</f>
        <v>0</v>
      </c>
    </row>
    <row r="112" spans="1:18" ht="15" customHeight="1" x14ac:dyDescent="0.25">
      <c r="A112" s="17"/>
      <c r="B112" s="32"/>
      <c r="C112" s="14">
        <v>104</v>
      </c>
      <c r="D112" s="63">
        <v>-362.24999999999972</v>
      </c>
      <c r="E112" s="34">
        <f t="shared" si="1"/>
        <v>-1371.0499999999997</v>
      </c>
      <c r="F112" s="8">
        <f>янв.25!H110+фев.25!H110+мар.25!H110+апр.25!H110+май.25!H110+июн.25!H110+июл.25!H110+авг.25!H110+сен.25!H110+окт.25!H110+ноя.25!H110+дек.25!H110</f>
        <v>1900</v>
      </c>
      <c r="G112" s="8">
        <f>янв.25!G110</f>
        <v>131.94</v>
      </c>
      <c r="H112" s="8">
        <f>фев.25!G110</f>
        <v>0</v>
      </c>
      <c r="I112" s="8">
        <f>мар.25!G110</f>
        <v>1150.81</v>
      </c>
      <c r="J112" s="8">
        <f>апр.25!G110</f>
        <v>0</v>
      </c>
      <c r="K112" s="8">
        <f>май.25!G110</f>
        <v>0</v>
      </c>
      <c r="L112" s="9">
        <f>июн.25!G110</f>
        <v>256.55</v>
      </c>
      <c r="M112" s="9">
        <f>июл.25!G110</f>
        <v>313.5</v>
      </c>
      <c r="N112" s="9">
        <f>авг.25!G110</f>
        <v>321.75</v>
      </c>
      <c r="O112" s="9">
        <f>сен.25!G110</f>
        <v>123.75</v>
      </c>
      <c r="P112" s="9">
        <f>окт.25!G110</f>
        <v>66</v>
      </c>
      <c r="Q112" s="9">
        <f>ноя.25!G110</f>
        <v>544.5</v>
      </c>
      <c r="R112" s="9">
        <f>дек.25!G110</f>
        <v>0</v>
      </c>
    </row>
    <row r="113" spans="1:18" ht="15" customHeight="1" x14ac:dyDescent="0.25">
      <c r="A113" s="17"/>
      <c r="B113" s="32"/>
      <c r="C113" s="14">
        <v>105</v>
      </c>
      <c r="D113" s="63">
        <v>-9531.1200000000008</v>
      </c>
      <c r="E113" s="34">
        <f t="shared" si="1"/>
        <v>-9560.0500000000011</v>
      </c>
      <c r="F113" s="8">
        <f>янв.25!H111+фев.25!H111+мар.25!H111+апр.25!H111+май.25!H111+июн.25!H111+июл.25!H111+авг.25!H111+сен.25!H111+окт.25!H111+ноя.25!H111+дек.25!H111</f>
        <v>9540</v>
      </c>
      <c r="G113" s="8">
        <f>янв.25!G111</f>
        <v>2308.9499999999998</v>
      </c>
      <c r="H113" s="8">
        <f>фев.25!G111</f>
        <v>916.25</v>
      </c>
      <c r="I113" s="8">
        <f>мар.25!G111</f>
        <v>1341.39</v>
      </c>
      <c r="J113" s="8">
        <f>апр.25!G111</f>
        <v>945.57</v>
      </c>
      <c r="K113" s="8">
        <f>май.25!G111</f>
        <v>725.67</v>
      </c>
      <c r="L113" s="9">
        <f>июн.25!G111</f>
        <v>146.6</v>
      </c>
      <c r="M113" s="9">
        <f>июл.25!G111</f>
        <v>41.25</v>
      </c>
      <c r="N113" s="9">
        <f>авг.25!G111</f>
        <v>123.75</v>
      </c>
      <c r="O113" s="9">
        <f>сен.25!G111</f>
        <v>66</v>
      </c>
      <c r="P113" s="9">
        <f>окт.25!G111</f>
        <v>561</v>
      </c>
      <c r="Q113" s="9">
        <f>ноя.25!G111</f>
        <v>2392.5</v>
      </c>
      <c r="R113" s="9">
        <f>дек.25!G111</f>
        <v>0</v>
      </c>
    </row>
    <row r="114" spans="1:18" ht="15" customHeight="1" x14ac:dyDescent="0.25">
      <c r="A114" s="17"/>
      <c r="B114" s="32"/>
      <c r="C114" s="14">
        <v>106</v>
      </c>
      <c r="D114" s="63">
        <v>0</v>
      </c>
      <c r="E114" s="34">
        <f t="shared" si="1"/>
        <v>0</v>
      </c>
      <c r="F114" s="8">
        <f>янв.25!H112+фев.25!H112+мар.25!H112+апр.25!H112+май.25!H112+июн.25!H112+июл.25!H112+авг.25!H112+сен.25!H112+окт.25!H112+ноя.25!H112+дек.25!H112</f>
        <v>0</v>
      </c>
      <c r="G114" s="8">
        <f>янв.25!G112</f>
        <v>0</v>
      </c>
      <c r="H114" s="8">
        <f>фев.25!G112</f>
        <v>0</v>
      </c>
      <c r="I114" s="8">
        <f>мар.25!G112</f>
        <v>0</v>
      </c>
      <c r="J114" s="8">
        <f>апр.25!G112</f>
        <v>0</v>
      </c>
      <c r="K114" s="8">
        <f>май.25!G112</f>
        <v>0</v>
      </c>
      <c r="L114" s="9">
        <f>июн.25!G112</f>
        <v>0</v>
      </c>
      <c r="M114" s="9">
        <f>июл.25!G112</f>
        <v>0</v>
      </c>
      <c r="N114" s="9">
        <f>авг.25!G112</f>
        <v>0</v>
      </c>
      <c r="O114" s="9">
        <f>сен.25!G112</f>
        <v>0</v>
      </c>
      <c r="P114" s="9">
        <f>окт.25!G112</f>
        <v>0</v>
      </c>
      <c r="Q114" s="9">
        <f>ноя.25!G112</f>
        <v>0</v>
      </c>
      <c r="R114" s="9">
        <f>дек.25!G112</f>
        <v>0</v>
      </c>
    </row>
    <row r="115" spans="1:18" ht="15" customHeight="1" x14ac:dyDescent="0.25">
      <c r="A115" s="17"/>
      <c r="B115" s="32"/>
      <c r="C115" s="14">
        <v>107</v>
      </c>
      <c r="D115" s="63">
        <v>-2690.1099999999992</v>
      </c>
      <c r="E115" s="34">
        <f t="shared" si="1"/>
        <v>104.68000000000166</v>
      </c>
      <c r="F115" s="8">
        <f>янв.25!H113+фев.25!H113+мар.25!H113+апр.25!H113+май.25!H113+июн.25!H113+июл.25!H113+авг.25!H113+сен.25!H113+окт.25!H113+ноя.25!H113+дек.25!H113</f>
        <v>5000</v>
      </c>
      <c r="G115" s="8">
        <f>янв.25!G113</f>
        <v>0</v>
      </c>
      <c r="H115" s="8">
        <f>фев.25!G113</f>
        <v>131.94</v>
      </c>
      <c r="I115" s="8">
        <f>мар.25!G113</f>
        <v>0</v>
      </c>
      <c r="J115" s="8">
        <f>апр.25!G113</f>
        <v>0</v>
      </c>
      <c r="K115" s="8">
        <f>май.25!G113</f>
        <v>0</v>
      </c>
      <c r="L115" s="9">
        <f>июн.25!G113</f>
        <v>505.77</v>
      </c>
      <c r="M115" s="9">
        <f>июл.25!G113</f>
        <v>635.25</v>
      </c>
      <c r="N115" s="9">
        <f>авг.25!G113</f>
        <v>841.5</v>
      </c>
      <c r="O115" s="9">
        <f>сен.25!G113</f>
        <v>0</v>
      </c>
      <c r="P115" s="9">
        <f>окт.25!G113</f>
        <v>90.75</v>
      </c>
      <c r="Q115" s="9">
        <f>ноя.25!G113</f>
        <v>0</v>
      </c>
      <c r="R115" s="9">
        <f>дек.25!G113</f>
        <v>0</v>
      </c>
    </row>
    <row r="116" spans="1:18" ht="15" customHeight="1" x14ac:dyDescent="0.25">
      <c r="A116" s="17"/>
      <c r="B116" s="32"/>
      <c r="C116" s="14">
        <v>108</v>
      </c>
      <c r="D116" s="63">
        <v>0</v>
      </c>
      <c r="E116" s="34">
        <f t="shared" si="1"/>
        <v>0</v>
      </c>
      <c r="F116" s="8">
        <f>янв.25!H114+фев.25!H114+мар.25!H114+апр.25!H114+май.25!H114+июн.25!H114+июл.25!H114+авг.25!H114+сен.25!H114+окт.25!H114+ноя.25!H114+дек.25!H114</f>
        <v>0</v>
      </c>
      <c r="G116" s="8">
        <f>янв.25!G114</f>
        <v>0</v>
      </c>
      <c r="H116" s="8">
        <f>фев.25!G114</f>
        <v>0</v>
      </c>
      <c r="I116" s="8">
        <f>мар.25!G114</f>
        <v>0</v>
      </c>
      <c r="J116" s="8">
        <f>апр.25!G114</f>
        <v>0</v>
      </c>
      <c r="K116" s="8">
        <f>май.25!G114</f>
        <v>0</v>
      </c>
      <c r="L116" s="9">
        <f>июн.25!G114</f>
        <v>0</v>
      </c>
      <c r="M116" s="9">
        <f>июл.25!G114</f>
        <v>0</v>
      </c>
      <c r="N116" s="9">
        <f>авг.25!G114</f>
        <v>0</v>
      </c>
      <c r="O116" s="9">
        <f>сен.25!G114</f>
        <v>0</v>
      </c>
      <c r="P116" s="9">
        <f>окт.25!G114</f>
        <v>0</v>
      </c>
      <c r="Q116" s="9">
        <f>ноя.25!G114</f>
        <v>0</v>
      </c>
      <c r="R116" s="9">
        <f>дек.25!G114</f>
        <v>0</v>
      </c>
    </row>
    <row r="117" spans="1:18" ht="15" customHeight="1" x14ac:dyDescent="0.25">
      <c r="A117" s="17"/>
      <c r="B117" s="32"/>
      <c r="C117" s="14">
        <v>109</v>
      </c>
      <c r="D117" s="63">
        <v>0</v>
      </c>
      <c r="E117" s="34">
        <f t="shared" si="1"/>
        <v>0</v>
      </c>
      <c r="F117" s="8">
        <f>янв.25!H115+фев.25!H115+мар.25!H115+апр.25!H115+май.25!H115+июн.25!H115+июл.25!H115+авг.25!H115+сен.25!H115+окт.25!H115+ноя.25!H115+дек.25!H115</f>
        <v>0</v>
      </c>
      <c r="G117" s="8">
        <f>янв.25!G115</f>
        <v>0</v>
      </c>
      <c r="H117" s="8">
        <f>фев.25!G115</f>
        <v>0</v>
      </c>
      <c r="I117" s="8">
        <f>мар.25!G115</f>
        <v>0</v>
      </c>
      <c r="J117" s="8">
        <f>апр.25!G115</f>
        <v>0</v>
      </c>
      <c r="K117" s="8">
        <f>май.25!G115</f>
        <v>0</v>
      </c>
      <c r="L117" s="9">
        <f>июн.25!G115</f>
        <v>0</v>
      </c>
      <c r="M117" s="9">
        <f>июл.25!G115</f>
        <v>0</v>
      </c>
      <c r="N117" s="9">
        <f>авг.25!G115</f>
        <v>0</v>
      </c>
      <c r="O117" s="9">
        <f>сен.25!G115</f>
        <v>0</v>
      </c>
      <c r="P117" s="9">
        <f>окт.25!G115</f>
        <v>0</v>
      </c>
      <c r="Q117" s="9">
        <f>ноя.25!G115</f>
        <v>0</v>
      </c>
      <c r="R117" s="9">
        <f>дек.25!G115</f>
        <v>0</v>
      </c>
    </row>
    <row r="118" spans="1:18" ht="15" customHeight="1" x14ac:dyDescent="0.25">
      <c r="A118" s="17"/>
      <c r="B118" s="32"/>
      <c r="C118" s="14">
        <v>110</v>
      </c>
      <c r="D118" s="63">
        <v>0</v>
      </c>
      <c r="E118" s="34">
        <f t="shared" si="1"/>
        <v>0</v>
      </c>
      <c r="F118" s="8">
        <f>янв.25!H116+фев.25!H116+мар.25!H116+апр.25!H116+май.25!H116+июн.25!H116+июл.25!H116+авг.25!H116+сен.25!H116+окт.25!H116+ноя.25!H116+дек.25!H116</f>
        <v>0</v>
      </c>
      <c r="G118" s="8">
        <f>янв.25!G116</f>
        <v>0</v>
      </c>
      <c r="H118" s="8">
        <f>фев.25!G116</f>
        <v>0</v>
      </c>
      <c r="I118" s="8">
        <f>мар.25!G116</f>
        <v>0</v>
      </c>
      <c r="J118" s="8">
        <f>апр.25!G116</f>
        <v>0</v>
      </c>
      <c r="K118" s="8">
        <f>май.25!G116</f>
        <v>0</v>
      </c>
      <c r="L118" s="9">
        <f>июн.25!G116</f>
        <v>0</v>
      </c>
      <c r="M118" s="9">
        <f>июл.25!G116</f>
        <v>0</v>
      </c>
      <c r="N118" s="9">
        <f>авг.25!G116</f>
        <v>0</v>
      </c>
      <c r="O118" s="9">
        <f>сен.25!G116</f>
        <v>0</v>
      </c>
      <c r="P118" s="9">
        <f>окт.25!G116</f>
        <v>0</v>
      </c>
      <c r="Q118" s="9">
        <f>ноя.25!G116</f>
        <v>0</v>
      </c>
      <c r="R118" s="9">
        <f>дек.25!G116</f>
        <v>0</v>
      </c>
    </row>
    <row r="119" spans="1:18" ht="15" customHeight="1" x14ac:dyDescent="0.25">
      <c r="A119" s="17"/>
      <c r="B119" s="32"/>
      <c r="C119" s="14">
        <v>111</v>
      </c>
      <c r="D119" s="63">
        <v>2795.4799999999996</v>
      </c>
      <c r="E119" s="34">
        <f t="shared" si="1"/>
        <v>6633.3300000000008</v>
      </c>
      <c r="F119" s="8">
        <f>янв.25!H117+фев.25!H117+мар.25!H117+апр.25!H117+май.25!H117+июн.25!H117+июл.25!H117+авг.25!H117+сен.25!H117+окт.25!H117+ноя.25!H117+дек.25!H117</f>
        <v>15000</v>
      </c>
      <c r="G119" s="8">
        <f>янв.25!G117</f>
        <v>2822.05</v>
      </c>
      <c r="H119" s="8">
        <f>фев.25!G117</f>
        <v>1971.77</v>
      </c>
      <c r="I119" s="8">
        <f>мар.25!G117</f>
        <v>1883.81</v>
      </c>
      <c r="J119" s="8">
        <f>апр.25!G117</f>
        <v>439.8</v>
      </c>
      <c r="K119" s="8">
        <f>май.25!G117</f>
        <v>586.4</v>
      </c>
      <c r="L119" s="9">
        <f>июн.25!G117</f>
        <v>579.07000000000005</v>
      </c>
      <c r="M119" s="9">
        <f>июл.25!G117</f>
        <v>882.75</v>
      </c>
      <c r="N119" s="9">
        <f>авг.25!G117</f>
        <v>536.25</v>
      </c>
      <c r="O119" s="9">
        <f>сен.25!G117</f>
        <v>594</v>
      </c>
      <c r="P119" s="9">
        <f>окт.25!G117</f>
        <v>272.25</v>
      </c>
      <c r="Q119" s="9">
        <f>ноя.25!G117</f>
        <v>594</v>
      </c>
      <c r="R119" s="9">
        <f>дек.25!G117</f>
        <v>0</v>
      </c>
    </row>
    <row r="120" spans="1:18" ht="15" customHeight="1" x14ac:dyDescent="0.25">
      <c r="A120" s="17"/>
      <c r="B120" s="32"/>
      <c r="C120" s="14">
        <v>112</v>
      </c>
      <c r="D120" s="63">
        <v>10132.42</v>
      </c>
      <c r="E120" s="34">
        <f t="shared" si="1"/>
        <v>10132.42</v>
      </c>
      <c r="F120" s="8">
        <f>янв.25!H118+фев.25!H118+мар.25!H118+апр.25!H118+май.25!H118+июн.25!H118+июл.25!H118+авг.25!H118+сен.25!H118+окт.25!H118+ноя.25!H118+дек.25!H118</f>
        <v>0</v>
      </c>
      <c r="G120" s="8">
        <f>янв.25!G118</f>
        <v>0</v>
      </c>
      <c r="H120" s="8">
        <f>фев.25!G118</f>
        <v>0</v>
      </c>
      <c r="I120" s="8">
        <f>мар.25!G118</f>
        <v>0</v>
      </c>
      <c r="J120" s="8">
        <f>апр.25!G118</f>
        <v>0</v>
      </c>
      <c r="K120" s="8">
        <f>май.25!G118</f>
        <v>0</v>
      </c>
      <c r="L120" s="9">
        <f>июн.25!G118</f>
        <v>0</v>
      </c>
      <c r="M120" s="9">
        <f>июл.25!G118</f>
        <v>0</v>
      </c>
      <c r="N120" s="9">
        <f>авг.25!G118</f>
        <v>0</v>
      </c>
      <c r="O120" s="9">
        <f>сен.25!G118</f>
        <v>0</v>
      </c>
      <c r="P120" s="9">
        <f>окт.25!G118</f>
        <v>0</v>
      </c>
      <c r="Q120" s="9">
        <f>ноя.25!G118</f>
        <v>0</v>
      </c>
      <c r="R120" s="9">
        <f>дек.25!G118</f>
        <v>0</v>
      </c>
    </row>
    <row r="121" spans="1:18" ht="15" customHeight="1" x14ac:dyDescent="0.25">
      <c r="A121" s="18"/>
      <c r="B121" s="32"/>
      <c r="C121" s="14">
        <v>113</v>
      </c>
      <c r="D121" s="63">
        <v>0</v>
      </c>
      <c r="E121" s="34">
        <f t="shared" si="1"/>
        <v>0</v>
      </c>
      <c r="F121" s="8">
        <f>янв.25!H119+фев.25!H119+мар.25!H119+апр.25!H119+май.25!H119+июн.25!H119+июл.25!H119+авг.25!H119+сен.25!H119+окт.25!H119+ноя.25!H119+дек.25!H119</f>
        <v>0</v>
      </c>
      <c r="G121" s="8">
        <f>янв.25!G119</f>
        <v>0</v>
      </c>
      <c r="H121" s="8">
        <f>фев.25!G119</f>
        <v>0</v>
      </c>
      <c r="I121" s="8">
        <f>мар.25!G119</f>
        <v>0</v>
      </c>
      <c r="J121" s="8">
        <f>апр.25!G119</f>
        <v>0</v>
      </c>
      <c r="K121" s="8">
        <f>май.25!G119</f>
        <v>0</v>
      </c>
      <c r="L121" s="9">
        <f>июн.25!G119</f>
        <v>0</v>
      </c>
      <c r="M121" s="9">
        <f>июл.25!G119</f>
        <v>0</v>
      </c>
      <c r="N121" s="9">
        <f>авг.25!G119</f>
        <v>0</v>
      </c>
      <c r="O121" s="9">
        <f>сен.25!G119</f>
        <v>0</v>
      </c>
      <c r="P121" s="9">
        <f>окт.25!G119</f>
        <v>0</v>
      </c>
      <c r="Q121" s="9">
        <f>ноя.25!G119</f>
        <v>0</v>
      </c>
      <c r="R121" s="9">
        <f>дек.25!G119</f>
        <v>0</v>
      </c>
    </row>
    <row r="122" spans="1:18" ht="15" customHeight="1" x14ac:dyDescent="0.25">
      <c r="A122" s="17"/>
      <c r="B122" s="32"/>
      <c r="C122" s="14">
        <v>114</v>
      </c>
      <c r="D122" s="63">
        <v>-2825.8700000000063</v>
      </c>
      <c r="E122" s="34">
        <f t="shared" si="1"/>
        <v>-3840.6200000000063</v>
      </c>
      <c r="F122" s="8">
        <f>янв.25!H120+фев.25!H120+мар.25!H120+апр.25!H120+май.25!H120+июн.25!H120+июл.25!H120+авг.25!H120+сен.25!H120+окт.25!H120+ноя.25!H120+дек.25!H120</f>
        <v>0</v>
      </c>
      <c r="G122" s="8">
        <f>янв.25!G120</f>
        <v>0</v>
      </c>
      <c r="H122" s="8">
        <f>фев.25!G120</f>
        <v>0</v>
      </c>
      <c r="I122" s="8">
        <f>мар.25!G120</f>
        <v>0</v>
      </c>
      <c r="J122" s="8">
        <f>апр.25!G120</f>
        <v>0</v>
      </c>
      <c r="K122" s="8">
        <f>май.25!G120</f>
        <v>0</v>
      </c>
      <c r="L122" s="9">
        <f>июн.25!G120</f>
        <v>0</v>
      </c>
      <c r="M122" s="9">
        <f>июл.25!G120</f>
        <v>0</v>
      </c>
      <c r="N122" s="9">
        <f>авг.25!G120</f>
        <v>0</v>
      </c>
      <c r="O122" s="9">
        <f>сен.25!G120</f>
        <v>783.75</v>
      </c>
      <c r="P122" s="9">
        <f>окт.25!G120</f>
        <v>33</v>
      </c>
      <c r="Q122" s="9">
        <f>ноя.25!G120</f>
        <v>198</v>
      </c>
      <c r="R122" s="9">
        <f>дек.25!G120</f>
        <v>0</v>
      </c>
    </row>
    <row r="123" spans="1:18" ht="15" customHeight="1" x14ac:dyDescent="0.25">
      <c r="A123" s="17"/>
      <c r="B123" s="32"/>
      <c r="C123" s="14">
        <v>115</v>
      </c>
      <c r="D123" s="63">
        <v>0</v>
      </c>
      <c r="E123" s="34">
        <f t="shared" si="1"/>
        <v>8960</v>
      </c>
      <c r="F123" s="8">
        <f>янв.25!H121+фев.25!H121+мар.25!H121+апр.25!H121+май.25!H121+июн.25!H121+июл.25!H121+авг.25!H121+[1]сен.25!F116+окт.25!H121+ноя.25!H121+дек.25!H121</f>
        <v>8960</v>
      </c>
      <c r="G123" s="8">
        <f>янв.25!G121</f>
        <v>0</v>
      </c>
      <c r="H123" s="8">
        <f>фев.25!G121</f>
        <v>0</v>
      </c>
      <c r="I123" s="8">
        <f>мар.25!G121</f>
        <v>0</v>
      </c>
      <c r="J123" s="8">
        <f>апр.25!G121</f>
        <v>0</v>
      </c>
      <c r="K123" s="8">
        <f>май.25!G121</f>
        <v>0</v>
      </c>
      <c r="L123" s="9">
        <f>июн.25!G121</f>
        <v>0</v>
      </c>
      <c r="M123" s="9">
        <f>июл.25!G121</f>
        <v>0</v>
      </c>
      <c r="N123" s="9">
        <f>авг.25!G121</f>
        <v>0</v>
      </c>
      <c r="O123" s="9">
        <f>сен.25!G121</f>
        <v>0</v>
      </c>
      <c r="P123" s="9">
        <f>окт.25!G121</f>
        <v>0</v>
      </c>
      <c r="Q123" s="9">
        <f>ноя.25!G121</f>
        <v>0</v>
      </c>
      <c r="R123" s="9">
        <f>дек.25!G121</f>
        <v>0</v>
      </c>
    </row>
    <row r="124" spans="1:18" ht="15" customHeight="1" x14ac:dyDescent="0.25">
      <c r="A124" s="17"/>
      <c r="B124" s="32"/>
      <c r="C124" s="14">
        <v>116</v>
      </c>
      <c r="D124" s="63">
        <v>0</v>
      </c>
      <c r="E124" s="34">
        <f t="shared" si="1"/>
        <v>0</v>
      </c>
      <c r="F124" s="8">
        <f>янв.25!H122+фев.25!H122+мар.25!H122+апр.25!H122+май.25!H122+июн.25!H122+июл.25!H122+авг.25!H122+сен.25!H122+окт.25!H122+ноя.25!H122+дек.25!H122</f>
        <v>0</v>
      </c>
      <c r="G124" s="8">
        <f>янв.25!G122</f>
        <v>0</v>
      </c>
      <c r="H124" s="8">
        <f>фев.25!G122</f>
        <v>0</v>
      </c>
      <c r="I124" s="8">
        <f>мар.25!G122</f>
        <v>0</v>
      </c>
      <c r="J124" s="8">
        <f>апр.25!G122</f>
        <v>0</v>
      </c>
      <c r="K124" s="8">
        <f>май.25!G122</f>
        <v>0</v>
      </c>
      <c r="L124" s="9">
        <f>июн.25!G122</f>
        <v>0</v>
      </c>
      <c r="M124" s="9">
        <f>июл.25!G122</f>
        <v>0</v>
      </c>
      <c r="N124" s="9">
        <f>авг.25!G122</f>
        <v>0</v>
      </c>
      <c r="O124" s="9">
        <f>сен.25!G122</f>
        <v>0</v>
      </c>
      <c r="P124" s="9">
        <f>окт.25!G122</f>
        <v>0</v>
      </c>
      <c r="Q124" s="9">
        <f>ноя.25!G122</f>
        <v>0</v>
      </c>
      <c r="R124" s="9">
        <f>дек.25!G122</f>
        <v>0</v>
      </c>
    </row>
    <row r="125" spans="1:18" ht="15" customHeight="1" x14ac:dyDescent="0.25">
      <c r="A125" s="17"/>
      <c r="B125" s="32"/>
      <c r="C125" s="14">
        <v>117</v>
      </c>
      <c r="D125" s="63">
        <v>557.5900000000056</v>
      </c>
      <c r="E125" s="34">
        <f t="shared" si="1"/>
        <v>557.5900000000056</v>
      </c>
      <c r="F125" s="8">
        <f>янв.25!H123+фев.25!H123+мар.25!H123+апр.25!H123+май.25!H123+июн.25!H123+июл.25!H123+авг.25!H123+сен.25!H123+окт.25!H123+ноя.25!H123+дек.25!H123</f>
        <v>0</v>
      </c>
      <c r="G125" s="8">
        <f>янв.25!G123</f>
        <v>0</v>
      </c>
      <c r="H125" s="8">
        <f>фев.25!G123</f>
        <v>0</v>
      </c>
      <c r="I125" s="8">
        <f>мар.25!G123</f>
        <v>0</v>
      </c>
      <c r="J125" s="8">
        <f>апр.25!G123</f>
        <v>0</v>
      </c>
      <c r="K125" s="8">
        <f>май.25!G123</f>
        <v>0</v>
      </c>
      <c r="L125" s="9">
        <f>июн.25!G123</f>
        <v>0</v>
      </c>
      <c r="M125" s="9">
        <f>июл.25!G123</f>
        <v>0</v>
      </c>
      <c r="N125" s="9">
        <f>авг.25!G123</f>
        <v>0</v>
      </c>
      <c r="O125" s="9">
        <f>сен.25!G123</f>
        <v>0</v>
      </c>
      <c r="P125" s="9">
        <f>окт.25!G123</f>
        <v>0</v>
      </c>
      <c r="Q125" s="9">
        <f>ноя.25!G123</f>
        <v>0</v>
      </c>
      <c r="R125" s="9">
        <f>дек.25!G123</f>
        <v>0</v>
      </c>
    </row>
    <row r="126" spans="1:18" ht="15" customHeight="1" x14ac:dyDescent="0.25">
      <c r="A126" s="17"/>
      <c r="B126" s="32"/>
      <c r="C126" s="14">
        <v>118</v>
      </c>
      <c r="D126" s="63">
        <v>-908.7800000000002</v>
      </c>
      <c r="E126" s="34">
        <f t="shared" si="1"/>
        <v>-4278.18</v>
      </c>
      <c r="F126" s="8">
        <f>янв.25!H124+фев.25!H124+мар.25!H124+апр.25!H124+май.25!H124+июн.25!H124+июл.25!H124+авг.25!H124+сен.25!H124+окт.25!H124+ноя.25!H124+дек.25!H124</f>
        <v>3000</v>
      </c>
      <c r="G126" s="8">
        <f>янв.25!G124</f>
        <v>593.73</v>
      </c>
      <c r="H126" s="8">
        <f>фев.25!G124</f>
        <v>505.77</v>
      </c>
      <c r="I126" s="8">
        <f>мар.25!G124</f>
        <v>542.41999999999996</v>
      </c>
      <c r="J126" s="8">
        <f>апр.25!G124</f>
        <v>395.82</v>
      </c>
      <c r="K126" s="8">
        <f>май.25!G124</f>
        <v>483.78000000000003</v>
      </c>
      <c r="L126" s="9">
        <f>июн.25!G124</f>
        <v>630.38</v>
      </c>
      <c r="M126" s="9">
        <f>июл.25!G124</f>
        <v>990</v>
      </c>
      <c r="N126" s="9">
        <f>авг.25!G124</f>
        <v>552.75</v>
      </c>
      <c r="O126" s="9">
        <f>сен.25!G124</f>
        <v>618.75</v>
      </c>
      <c r="P126" s="9">
        <f>окт.25!G124</f>
        <v>280.5</v>
      </c>
      <c r="Q126" s="9">
        <f>ноя.25!G124</f>
        <v>775.5</v>
      </c>
      <c r="R126" s="9">
        <f>дек.25!G124</f>
        <v>0</v>
      </c>
    </row>
    <row r="127" spans="1:18" ht="15" customHeight="1" x14ac:dyDescent="0.25">
      <c r="A127" s="17"/>
      <c r="B127" s="32"/>
      <c r="C127" s="14">
        <v>119</v>
      </c>
      <c r="D127" s="63">
        <v>-5262.7999999999975</v>
      </c>
      <c r="E127" s="34">
        <f t="shared" si="1"/>
        <v>-8786.2099999999937</v>
      </c>
      <c r="F127" s="8">
        <f>янв.25!H125+фев.25!H125+мар.25!H125+апр.25!H125+май.25!H125+июн.25!H125+июл.25!H125+авг.25!H125+сен.25!H125+окт.25!H125+ноя.25!H125+дек.25!H125</f>
        <v>30000</v>
      </c>
      <c r="G127" s="8">
        <f>янв.25!G125</f>
        <v>3386.46</v>
      </c>
      <c r="H127" s="8">
        <f>фев.25!G125</f>
        <v>1810.51</v>
      </c>
      <c r="I127" s="8">
        <f>мар.25!G125</f>
        <v>2690.11</v>
      </c>
      <c r="J127" s="8">
        <f>апр.25!G125</f>
        <v>2389.58</v>
      </c>
      <c r="K127" s="8">
        <f>май.25!G125</f>
        <v>3217.87</v>
      </c>
      <c r="L127" s="9">
        <f>июн.25!G125</f>
        <v>2646.13</v>
      </c>
      <c r="M127" s="9">
        <f>июл.25!G125</f>
        <v>4512.75</v>
      </c>
      <c r="N127" s="9">
        <f>авг.25!G125</f>
        <v>2664.75</v>
      </c>
      <c r="O127" s="9">
        <f>сен.25!G125</f>
        <v>2994.75</v>
      </c>
      <c r="P127" s="9">
        <f>окт.25!G125</f>
        <v>2879.25</v>
      </c>
      <c r="Q127" s="9">
        <f>ноя.25!G125</f>
        <v>4331.25</v>
      </c>
      <c r="R127" s="9">
        <f>дек.25!G125</f>
        <v>0</v>
      </c>
    </row>
    <row r="128" spans="1:18" ht="15" customHeight="1" x14ac:dyDescent="0.25">
      <c r="A128" s="17"/>
      <c r="B128" s="32"/>
      <c r="C128" s="14">
        <v>120</v>
      </c>
      <c r="D128" s="63">
        <v>0</v>
      </c>
      <c r="E128" s="34">
        <f t="shared" si="1"/>
        <v>0</v>
      </c>
      <c r="F128" s="8">
        <f>янв.25!H126+фев.25!H126+мар.25!H126+апр.25!H126+май.25!H126+июн.25!H126+июл.25!H126+авг.25!H126+сен.25!H126+окт.25!H126+ноя.25!H126+дек.25!H126</f>
        <v>0</v>
      </c>
      <c r="G128" s="8">
        <f>янв.25!G126</f>
        <v>0</v>
      </c>
      <c r="H128" s="8">
        <f>фев.25!G126</f>
        <v>0</v>
      </c>
      <c r="I128" s="8">
        <f>мар.25!G126</f>
        <v>0</v>
      </c>
      <c r="J128" s="8">
        <f>апр.25!G126</f>
        <v>0</v>
      </c>
      <c r="K128" s="8">
        <f>май.25!G126</f>
        <v>0</v>
      </c>
      <c r="L128" s="9">
        <f>июн.25!G126</f>
        <v>0</v>
      </c>
      <c r="M128" s="9">
        <f>июл.25!G126</f>
        <v>0</v>
      </c>
      <c r="N128" s="9">
        <f>авг.25!G126</f>
        <v>0</v>
      </c>
      <c r="O128" s="9">
        <f>сен.25!G126</f>
        <v>0</v>
      </c>
      <c r="P128" s="9">
        <f>окт.25!G126</f>
        <v>0</v>
      </c>
      <c r="Q128" s="9">
        <f>ноя.25!G126</f>
        <v>0</v>
      </c>
      <c r="R128" s="9">
        <f>дек.25!G126</f>
        <v>0</v>
      </c>
    </row>
    <row r="129" spans="1:18" ht="15" customHeight="1" x14ac:dyDescent="0.25">
      <c r="A129" s="17"/>
      <c r="B129" s="32"/>
      <c r="C129" s="14">
        <v>121</v>
      </c>
      <c r="D129" s="63">
        <v>0</v>
      </c>
      <c r="E129" s="34">
        <f t="shared" si="1"/>
        <v>0</v>
      </c>
      <c r="F129" s="8">
        <f>янв.25!H127+фев.25!H127+мар.25!H127+апр.25!H127+май.25!H127+июн.25!H127+июл.25!H127+авг.25!H127+сен.25!H127+окт.25!H127+ноя.25!H127+дек.25!H127</f>
        <v>0</v>
      </c>
      <c r="G129" s="8">
        <f>янв.25!G127</f>
        <v>0</v>
      </c>
      <c r="H129" s="8">
        <f>фев.25!G127</f>
        <v>0</v>
      </c>
      <c r="I129" s="8">
        <f>мар.25!G127</f>
        <v>0</v>
      </c>
      <c r="J129" s="8">
        <f>апр.25!G127</f>
        <v>0</v>
      </c>
      <c r="K129" s="8">
        <f>май.25!G127</f>
        <v>0</v>
      </c>
      <c r="L129" s="9">
        <f>июн.25!G127</f>
        <v>0</v>
      </c>
      <c r="M129" s="9">
        <f>июл.25!G127</f>
        <v>0</v>
      </c>
      <c r="N129" s="9">
        <f>авг.25!G127</f>
        <v>0</v>
      </c>
      <c r="O129" s="9">
        <f>сен.25!G127</f>
        <v>0</v>
      </c>
      <c r="P129" s="9">
        <f>окт.25!G127</f>
        <v>0</v>
      </c>
      <c r="Q129" s="9">
        <f>ноя.25!G127</f>
        <v>0</v>
      </c>
      <c r="R129" s="9">
        <f>дек.25!G127</f>
        <v>0</v>
      </c>
    </row>
    <row r="130" spans="1:18" ht="15" customHeight="1" x14ac:dyDescent="0.25">
      <c r="A130" s="17"/>
      <c r="B130" s="32"/>
      <c r="C130" s="14">
        <v>122</v>
      </c>
      <c r="D130" s="63">
        <v>0</v>
      </c>
      <c r="E130" s="34">
        <f t="shared" si="1"/>
        <v>0</v>
      </c>
      <c r="F130" s="8">
        <f>янв.25!H128+фев.25!H128+мар.25!H128+апр.25!H128+май.25!H128+июн.25!H128+июл.25!H128+авг.25!H128+сен.25!H128+окт.25!H128+ноя.25!H128+дек.25!H128</f>
        <v>0</v>
      </c>
      <c r="G130" s="8">
        <f>янв.25!G128</f>
        <v>0</v>
      </c>
      <c r="H130" s="8">
        <f>фев.25!G128</f>
        <v>0</v>
      </c>
      <c r="I130" s="8">
        <f>мар.25!G128</f>
        <v>0</v>
      </c>
      <c r="J130" s="8">
        <f>апр.25!G128</f>
        <v>0</v>
      </c>
      <c r="K130" s="8">
        <f>май.25!G128</f>
        <v>0</v>
      </c>
      <c r="L130" s="9">
        <f>июн.25!G128</f>
        <v>0</v>
      </c>
      <c r="M130" s="9">
        <f>июл.25!G128</f>
        <v>0</v>
      </c>
      <c r="N130" s="9">
        <f>авг.25!G128</f>
        <v>0</v>
      </c>
      <c r="O130" s="9">
        <f>сен.25!G128</f>
        <v>0</v>
      </c>
      <c r="P130" s="9">
        <f>окт.25!G128</f>
        <v>0</v>
      </c>
      <c r="Q130" s="9">
        <f>ноя.25!G128</f>
        <v>0</v>
      </c>
      <c r="R130" s="9">
        <f>дек.25!G128</f>
        <v>0</v>
      </c>
    </row>
    <row r="131" spans="1:18" ht="15" customHeight="1" x14ac:dyDescent="0.25">
      <c r="A131" s="17"/>
      <c r="B131" s="32"/>
      <c r="C131" s="14">
        <v>123</v>
      </c>
      <c r="D131" s="63">
        <v>0</v>
      </c>
      <c r="E131" s="34">
        <f t="shared" si="1"/>
        <v>0</v>
      </c>
      <c r="F131" s="8">
        <f>янв.25!H129+фев.25!H129+мар.25!H129+апр.25!H129+май.25!H129+июн.25!H129+июл.25!H129+авг.25!H129+сен.25!H129+окт.25!H129+ноя.25!H129+дек.25!H129</f>
        <v>0</v>
      </c>
      <c r="G131" s="8">
        <f>янв.25!G129</f>
        <v>0</v>
      </c>
      <c r="H131" s="8">
        <f>фев.25!G129</f>
        <v>0</v>
      </c>
      <c r="I131" s="8">
        <f>мар.25!G129</f>
        <v>0</v>
      </c>
      <c r="J131" s="8">
        <f>апр.25!G129</f>
        <v>0</v>
      </c>
      <c r="K131" s="8">
        <f>май.25!G129</f>
        <v>0</v>
      </c>
      <c r="L131" s="9">
        <f>июн.25!G129</f>
        <v>0</v>
      </c>
      <c r="M131" s="9">
        <f>июл.25!G129</f>
        <v>0</v>
      </c>
      <c r="N131" s="9">
        <f>авг.25!G129</f>
        <v>0</v>
      </c>
      <c r="O131" s="9">
        <f>сен.25!G129</f>
        <v>0</v>
      </c>
      <c r="P131" s="9">
        <f>окт.25!G129</f>
        <v>0</v>
      </c>
      <c r="Q131" s="9">
        <f>ноя.25!G129</f>
        <v>0</v>
      </c>
      <c r="R131" s="9">
        <f>дек.25!G129</f>
        <v>0</v>
      </c>
    </row>
    <row r="132" spans="1:18" ht="15" customHeight="1" x14ac:dyDescent="0.25">
      <c r="A132" s="17"/>
      <c r="B132" s="32"/>
      <c r="C132" s="14">
        <v>124</v>
      </c>
      <c r="D132" s="63">
        <v>0</v>
      </c>
      <c r="E132" s="34">
        <f t="shared" si="1"/>
        <v>0</v>
      </c>
      <c r="F132" s="8">
        <f>янв.25!H130+фев.25!H130+мар.25!H130+апр.25!H130+май.25!H130+июн.25!H130+июл.25!H130+авг.25!H130+сен.25!H130+окт.25!H130+ноя.25!H130+дек.25!H130</f>
        <v>0</v>
      </c>
      <c r="G132" s="8">
        <f>янв.25!G130</f>
        <v>0</v>
      </c>
      <c r="H132" s="8">
        <f>фев.25!G130</f>
        <v>0</v>
      </c>
      <c r="I132" s="8">
        <f>мар.25!G130</f>
        <v>0</v>
      </c>
      <c r="J132" s="8">
        <f>апр.25!G130</f>
        <v>0</v>
      </c>
      <c r="K132" s="8">
        <f>май.25!G130</f>
        <v>0</v>
      </c>
      <c r="L132" s="9">
        <f>июн.25!G130</f>
        <v>0</v>
      </c>
      <c r="M132" s="9">
        <f>июл.25!G130</f>
        <v>0</v>
      </c>
      <c r="N132" s="9">
        <f>авг.25!G130</f>
        <v>0</v>
      </c>
      <c r="O132" s="9">
        <f>сен.25!G130</f>
        <v>0</v>
      </c>
      <c r="P132" s="9">
        <f>окт.25!G130</f>
        <v>0</v>
      </c>
      <c r="Q132" s="9">
        <f>ноя.25!G130</f>
        <v>0</v>
      </c>
      <c r="R132" s="9">
        <f>дек.25!G130</f>
        <v>0</v>
      </c>
    </row>
    <row r="133" spans="1:18" ht="15" customHeight="1" x14ac:dyDescent="0.25">
      <c r="A133" s="17"/>
      <c r="B133" s="32"/>
      <c r="C133" s="14">
        <v>125</v>
      </c>
      <c r="D133" s="63">
        <v>0</v>
      </c>
      <c r="E133" s="34">
        <f t="shared" si="1"/>
        <v>0</v>
      </c>
      <c r="F133" s="8">
        <f>янв.25!H131+фев.25!H131+мар.25!H131+апр.25!H131+май.25!H131+июн.25!H131+июл.25!H131+авг.25!H131+сен.25!H131+окт.25!H131+ноя.25!H131+дек.25!H131</f>
        <v>0</v>
      </c>
      <c r="G133" s="8">
        <f>янв.25!G131</f>
        <v>0</v>
      </c>
      <c r="H133" s="8">
        <f>фев.25!G131</f>
        <v>0</v>
      </c>
      <c r="I133" s="8">
        <f>мар.25!G131</f>
        <v>0</v>
      </c>
      <c r="J133" s="8">
        <f>апр.25!G131</f>
        <v>0</v>
      </c>
      <c r="K133" s="8">
        <f>май.25!G131</f>
        <v>0</v>
      </c>
      <c r="L133" s="9">
        <f>июн.25!G131</f>
        <v>0</v>
      </c>
      <c r="M133" s="9">
        <f>июл.25!G131</f>
        <v>0</v>
      </c>
      <c r="N133" s="9">
        <f>авг.25!G131</f>
        <v>0</v>
      </c>
      <c r="O133" s="9">
        <f>сен.25!G131</f>
        <v>0</v>
      </c>
      <c r="P133" s="9">
        <f>окт.25!G131</f>
        <v>0</v>
      </c>
      <c r="Q133" s="9">
        <f>ноя.25!G131</f>
        <v>0</v>
      </c>
      <c r="R133" s="9">
        <f>дек.25!G131</f>
        <v>0</v>
      </c>
    </row>
    <row r="134" spans="1:18" ht="15" customHeight="1" x14ac:dyDescent="0.25">
      <c r="A134" s="17"/>
      <c r="B134" s="32"/>
      <c r="C134" s="14">
        <v>126</v>
      </c>
      <c r="D134" s="63">
        <v>0</v>
      </c>
      <c r="E134" s="34">
        <f t="shared" si="1"/>
        <v>0</v>
      </c>
      <c r="F134" s="8">
        <f>янв.25!H132+фев.25!H132+мар.25!H132+апр.25!H132+май.25!H132+июн.25!H132+июл.25!H132+авг.25!H132+сен.25!H132+окт.25!H132+ноя.25!H132+дек.25!H132</f>
        <v>0</v>
      </c>
      <c r="G134" s="8">
        <f>янв.25!G132</f>
        <v>0</v>
      </c>
      <c r="H134" s="8">
        <f>фев.25!G132</f>
        <v>0</v>
      </c>
      <c r="I134" s="8">
        <f>мар.25!G132</f>
        <v>0</v>
      </c>
      <c r="J134" s="8">
        <f>апр.25!G132</f>
        <v>0</v>
      </c>
      <c r="K134" s="8">
        <f>май.25!G132</f>
        <v>0</v>
      </c>
      <c r="L134" s="9">
        <f>июн.25!G132</f>
        <v>0</v>
      </c>
      <c r="M134" s="9">
        <f>июл.25!G132</f>
        <v>0</v>
      </c>
      <c r="N134" s="9">
        <f>авг.25!G132</f>
        <v>0</v>
      </c>
      <c r="O134" s="9">
        <f>сен.25!G132</f>
        <v>0</v>
      </c>
      <c r="P134" s="9">
        <f>окт.25!G132</f>
        <v>0</v>
      </c>
      <c r="Q134" s="9">
        <f>ноя.25!G132</f>
        <v>0</v>
      </c>
      <c r="R134" s="9">
        <f>дек.25!G132</f>
        <v>0</v>
      </c>
    </row>
    <row r="135" spans="1:18" ht="15" customHeight="1" x14ac:dyDescent="0.25">
      <c r="A135" s="17"/>
      <c r="B135" s="32"/>
      <c r="C135" s="14">
        <v>127</v>
      </c>
      <c r="D135" s="63">
        <v>0</v>
      </c>
      <c r="E135" s="34">
        <f t="shared" si="1"/>
        <v>0</v>
      </c>
      <c r="F135" s="8">
        <f>янв.25!H133+фев.25!H133+мар.25!H133+апр.25!H133+май.25!H133+июн.25!H133+июл.25!H133+авг.25!H133+сен.25!H133+окт.25!H133+ноя.25!H133+дек.25!H133</f>
        <v>0</v>
      </c>
      <c r="G135" s="8">
        <f>янв.25!G133</f>
        <v>0</v>
      </c>
      <c r="H135" s="8">
        <f>фев.25!G133</f>
        <v>0</v>
      </c>
      <c r="I135" s="8">
        <f>мар.25!G133</f>
        <v>0</v>
      </c>
      <c r="J135" s="8">
        <f>апр.25!G133</f>
        <v>0</v>
      </c>
      <c r="K135" s="8">
        <f>май.25!G133</f>
        <v>0</v>
      </c>
      <c r="L135" s="9">
        <f>июн.25!G133</f>
        <v>0</v>
      </c>
      <c r="M135" s="9">
        <f>июл.25!G133</f>
        <v>0</v>
      </c>
      <c r="N135" s="9">
        <f>авг.25!G133</f>
        <v>0</v>
      </c>
      <c r="O135" s="9">
        <f>сен.25!G133</f>
        <v>0</v>
      </c>
      <c r="P135" s="9">
        <f>окт.25!G133</f>
        <v>0</v>
      </c>
      <c r="Q135" s="9">
        <f>ноя.25!G133</f>
        <v>0</v>
      </c>
      <c r="R135" s="9">
        <f>дек.25!G133</f>
        <v>0</v>
      </c>
    </row>
    <row r="136" spans="1:18" ht="15" customHeight="1" x14ac:dyDescent="0.25">
      <c r="A136" s="17"/>
      <c r="B136" s="32"/>
      <c r="C136" s="14">
        <v>128</v>
      </c>
      <c r="D136" s="63">
        <v>0</v>
      </c>
      <c r="E136" s="34">
        <f t="shared" si="1"/>
        <v>0</v>
      </c>
      <c r="F136" s="8">
        <f>янв.25!H134+фев.25!H134+мар.25!H134+апр.25!H134+май.25!H134+июн.25!H134+июл.25!H134+авг.25!H134+сен.25!H134+окт.25!H134+ноя.25!H134+дек.25!H134</f>
        <v>0</v>
      </c>
      <c r="G136" s="8">
        <f>янв.25!G134</f>
        <v>0</v>
      </c>
      <c r="H136" s="8">
        <f>фев.25!G134</f>
        <v>0</v>
      </c>
      <c r="I136" s="8">
        <f>мар.25!G134</f>
        <v>0</v>
      </c>
      <c r="J136" s="8">
        <f>апр.25!G134</f>
        <v>0</v>
      </c>
      <c r="K136" s="8">
        <f>май.25!G134</f>
        <v>0</v>
      </c>
      <c r="L136" s="9">
        <f>июн.25!G134</f>
        <v>0</v>
      </c>
      <c r="M136" s="9">
        <f>июл.25!G134</f>
        <v>0</v>
      </c>
      <c r="N136" s="9">
        <f>авг.25!G134</f>
        <v>0</v>
      </c>
      <c r="O136" s="9">
        <f>сен.25!G134</f>
        <v>0</v>
      </c>
      <c r="P136" s="9">
        <f>окт.25!G134</f>
        <v>0</v>
      </c>
      <c r="Q136" s="9">
        <f>ноя.25!G134</f>
        <v>0</v>
      </c>
      <c r="R136" s="9">
        <f>дек.25!G134</f>
        <v>0</v>
      </c>
    </row>
    <row r="137" spans="1:18" ht="15" customHeight="1" x14ac:dyDescent="0.25">
      <c r="A137" s="17"/>
      <c r="B137" s="32"/>
      <c r="C137" s="14">
        <v>129</v>
      </c>
      <c r="D137" s="63">
        <v>0</v>
      </c>
      <c r="E137" s="34">
        <f t="shared" si="1"/>
        <v>0</v>
      </c>
      <c r="F137" s="8">
        <f>янв.25!H135+фев.25!H135+мар.25!H135+апр.25!H135+май.25!H135+июн.25!H135+июл.25!H135+авг.25!H135+сен.25!H135+окт.25!H135+ноя.25!H135+дек.25!H135</f>
        <v>0</v>
      </c>
      <c r="G137" s="8">
        <f>янв.25!G135</f>
        <v>0</v>
      </c>
      <c r="H137" s="8">
        <f>фев.25!G135</f>
        <v>0</v>
      </c>
      <c r="I137" s="8">
        <f>мар.25!G135</f>
        <v>0</v>
      </c>
      <c r="J137" s="8">
        <f>апр.25!G135</f>
        <v>0</v>
      </c>
      <c r="K137" s="8">
        <f>май.25!G135</f>
        <v>0</v>
      </c>
      <c r="L137" s="9">
        <f>июн.25!G135</f>
        <v>0</v>
      </c>
      <c r="M137" s="9">
        <f>июл.25!G135</f>
        <v>0</v>
      </c>
      <c r="N137" s="9">
        <f>авг.25!G135</f>
        <v>0</v>
      </c>
      <c r="O137" s="9">
        <f>сен.25!G135</f>
        <v>0</v>
      </c>
      <c r="P137" s="9">
        <f>окт.25!G135</f>
        <v>0</v>
      </c>
      <c r="Q137" s="9">
        <f>ноя.25!G135</f>
        <v>0</v>
      </c>
      <c r="R137" s="9">
        <f>дек.25!G135</f>
        <v>0</v>
      </c>
    </row>
    <row r="138" spans="1:18" ht="15" customHeight="1" x14ac:dyDescent="0.25">
      <c r="A138" s="17"/>
      <c r="B138" s="32"/>
      <c r="C138" s="14">
        <v>130</v>
      </c>
      <c r="D138" s="63">
        <v>0</v>
      </c>
      <c r="E138" s="34">
        <f t="shared" ref="E138:E165" si="2">F138-G138-H138-I138-J138-K138-L138-M138-N138-O138-P138-Q138-R138+D138</f>
        <v>0</v>
      </c>
      <c r="F138" s="8">
        <f>янв.25!H136+фев.25!H136+мар.25!H136+апр.25!H136+май.25!H136+июн.25!H136+июл.25!H136+авг.25!H136+сен.25!H136+окт.25!H136+ноя.25!H136+дек.25!H136</f>
        <v>0</v>
      </c>
      <c r="G138" s="8">
        <f>янв.25!G136</f>
        <v>0</v>
      </c>
      <c r="H138" s="8">
        <f>фев.25!G136</f>
        <v>0</v>
      </c>
      <c r="I138" s="8">
        <f>мар.25!G136</f>
        <v>0</v>
      </c>
      <c r="J138" s="8">
        <f>апр.25!G136</f>
        <v>0</v>
      </c>
      <c r="K138" s="8">
        <f>май.25!G136</f>
        <v>0</v>
      </c>
      <c r="L138" s="9">
        <f>июн.25!G136</f>
        <v>0</v>
      </c>
      <c r="M138" s="9">
        <f>июл.25!G136</f>
        <v>0</v>
      </c>
      <c r="N138" s="9">
        <f>авг.25!G136</f>
        <v>0</v>
      </c>
      <c r="O138" s="9">
        <f>сен.25!G136</f>
        <v>0</v>
      </c>
      <c r="P138" s="9">
        <f>окт.25!G136</f>
        <v>0</v>
      </c>
      <c r="Q138" s="9">
        <f>ноя.25!G136</f>
        <v>0</v>
      </c>
      <c r="R138" s="9">
        <f>дек.25!G136</f>
        <v>0</v>
      </c>
    </row>
    <row r="139" spans="1:18" ht="15" customHeight="1" x14ac:dyDescent="0.25">
      <c r="A139" s="17"/>
      <c r="B139" s="32"/>
      <c r="C139" s="14">
        <v>131</v>
      </c>
      <c r="D139" s="63">
        <v>0</v>
      </c>
      <c r="E139" s="34">
        <f t="shared" si="2"/>
        <v>0</v>
      </c>
      <c r="F139" s="8">
        <f>янв.25!H137+фев.25!H137+мар.25!H137+апр.25!H137+май.25!H137+июн.25!H137+июл.25!H137+авг.25!H137+сен.25!H137+окт.25!H137+ноя.25!H137+дек.25!H137</f>
        <v>0</v>
      </c>
      <c r="G139" s="8">
        <f>янв.25!G137</f>
        <v>0</v>
      </c>
      <c r="H139" s="8">
        <f>фев.25!G137</f>
        <v>0</v>
      </c>
      <c r="I139" s="8">
        <f>мар.25!G137</f>
        <v>0</v>
      </c>
      <c r="J139" s="8">
        <f>апр.25!G137</f>
        <v>0</v>
      </c>
      <c r="K139" s="8">
        <f>май.25!G137</f>
        <v>0</v>
      </c>
      <c r="L139" s="9">
        <f>июн.25!G137</f>
        <v>0</v>
      </c>
      <c r="M139" s="9">
        <f>июл.25!G137</f>
        <v>0</v>
      </c>
      <c r="N139" s="9">
        <f>авг.25!G137</f>
        <v>0</v>
      </c>
      <c r="O139" s="9">
        <f>сен.25!G137</f>
        <v>0</v>
      </c>
      <c r="P139" s="9">
        <f>окт.25!G137</f>
        <v>0</v>
      </c>
      <c r="Q139" s="9">
        <f>ноя.25!G137</f>
        <v>0</v>
      </c>
      <c r="R139" s="9">
        <f>дек.25!G137</f>
        <v>0</v>
      </c>
    </row>
    <row r="140" spans="1:18" ht="15" customHeight="1" x14ac:dyDescent="0.25">
      <c r="A140" s="17"/>
      <c r="B140" s="32"/>
      <c r="C140" s="14">
        <v>132</v>
      </c>
      <c r="D140" s="63">
        <v>0</v>
      </c>
      <c r="E140" s="34">
        <f t="shared" si="2"/>
        <v>0</v>
      </c>
      <c r="F140" s="8">
        <f>янв.25!H138+фев.25!H138+мар.25!H138+апр.25!H138+май.25!H138+июн.25!H138+июл.25!H138+авг.25!H138+сен.25!H138+окт.25!H138+ноя.25!H138+дек.25!H138</f>
        <v>0</v>
      </c>
      <c r="G140" s="8">
        <f>янв.25!G138</f>
        <v>0</v>
      </c>
      <c r="H140" s="8">
        <f>фев.25!G138</f>
        <v>0</v>
      </c>
      <c r="I140" s="8">
        <f>мар.25!G138</f>
        <v>0</v>
      </c>
      <c r="J140" s="8">
        <f>апр.25!G138</f>
        <v>0</v>
      </c>
      <c r="K140" s="8">
        <f>май.25!G138</f>
        <v>0</v>
      </c>
      <c r="L140" s="9">
        <f>июн.25!G138</f>
        <v>0</v>
      </c>
      <c r="M140" s="9">
        <f>июл.25!G138</f>
        <v>0</v>
      </c>
      <c r="N140" s="9">
        <f>авг.25!G138</f>
        <v>0</v>
      </c>
      <c r="O140" s="9">
        <f>сен.25!G138</f>
        <v>0</v>
      </c>
      <c r="P140" s="9">
        <f>окт.25!G138</f>
        <v>0</v>
      </c>
      <c r="Q140" s="9">
        <f>ноя.25!G138</f>
        <v>0</v>
      </c>
      <c r="R140" s="9">
        <f>дек.25!G138</f>
        <v>0</v>
      </c>
    </row>
    <row r="141" spans="1:18" ht="15" customHeight="1" x14ac:dyDescent="0.25">
      <c r="A141" s="17"/>
      <c r="B141" s="32"/>
      <c r="C141" s="14">
        <v>133</v>
      </c>
      <c r="D141" s="63">
        <v>0</v>
      </c>
      <c r="E141" s="34">
        <f t="shared" si="2"/>
        <v>0</v>
      </c>
      <c r="F141" s="8">
        <f>янв.25!H139+фев.25!H139+мар.25!H139+апр.25!H139+май.25!H139+июн.25!H139+июл.25!H139+авг.25!H139+сен.25!H139+окт.25!H139+ноя.25!H139+дек.25!H139</f>
        <v>0</v>
      </c>
      <c r="G141" s="8">
        <f>янв.25!G139</f>
        <v>0</v>
      </c>
      <c r="H141" s="8">
        <f>фев.25!G139</f>
        <v>0</v>
      </c>
      <c r="I141" s="8">
        <f>мар.25!G139</f>
        <v>0</v>
      </c>
      <c r="J141" s="8">
        <f>апр.25!G139</f>
        <v>0</v>
      </c>
      <c r="K141" s="8">
        <f>май.25!G139</f>
        <v>0</v>
      </c>
      <c r="L141" s="9">
        <f>июн.25!G139</f>
        <v>0</v>
      </c>
      <c r="M141" s="9">
        <f>июл.25!G139</f>
        <v>0</v>
      </c>
      <c r="N141" s="9">
        <f>авг.25!G139</f>
        <v>0</v>
      </c>
      <c r="O141" s="9">
        <f>сен.25!G139</f>
        <v>0</v>
      </c>
      <c r="P141" s="9">
        <f>окт.25!G139</f>
        <v>0</v>
      </c>
      <c r="Q141" s="9">
        <f>ноя.25!G139</f>
        <v>0</v>
      </c>
      <c r="R141" s="9">
        <f>дек.25!G139</f>
        <v>0</v>
      </c>
    </row>
    <row r="142" spans="1:18" ht="15" customHeight="1" x14ac:dyDescent="0.25">
      <c r="A142" s="17"/>
      <c r="B142" s="32"/>
      <c r="C142" s="14">
        <v>134</v>
      </c>
      <c r="D142" s="63">
        <v>0</v>
      </c>
      <c r="E142" s="34">
        <f t="shared" si="2"/>
        <v>0</v>
      </c>
      <c r="F142" s="8">
        <f>янв.25!H140+фев.25!H140+мар.25!H140+апр.25!H140+май.25!H140+июн.25!H140+июл.25!H140+авг.25!H140+сен.25!H140+окт.25!H140+ноя.25!H140+дек.25!H140</f>
        <v>0</v>
      </c>
      <c r="G142" s="8">
        <f>янв.25!G140</f>
        <v>0</v>
      </c>
      <c r="H142" s="8">
        <f>фев.25!G140</f>
        <v>0</v>
      </c>
      <c r="I142" s="8">
        <f>мар.25!G140</f>
        <v>0</v>
      </c>
      <c r="J142" s="8">
        <f>апр.25!G140</f>
        <v>0</v>
      </c>
      <c r="K142" s="8">
        <f>май.25!G140</f>
        <v>0</v>
      </c>
      <c r="L142" s="9">
        <f>июн.25!G140</f>
        <v>0</v>
      </c>
      <c r="M142" s="9">
        <f>июл.25!G140</f>
        <v>0</v>
      </c>
      <c r="N142" s="9">
        <f>авг.25!G140</f>
        <v>0</v>
      </c>
      <c r="O142" s="9">
        <f>сен.25!G140</f>
        <v>0</v>
      </c>
      <c r="P142" s="9">
        <f>окт.25!G140</f>
        <v>0</v>
      </c>
      <c r="Q142" s="9">
        <f>ноя.25!G140</f>
        <v>0</v>
      </c>
      <c r="R142" s="9">
        <f>дек.25!G140</f>
        <v>0</v>
      </c>
    </row>
    <row r="143" spans="1:18" ht="15" customHeight="1" x14ac:dyDescent="0.25">
      <c r="A143" s="17"/>
      <c r="B143" s="32"/>
      <c r="C143" s="14">
        <v>135</v>
      </c>
      <c r="D143" s="63">
        <v>0</v>
      </c>
      <c r="E143" s="34">
        <f t="shared" si="2"/>
        <v>0</v>
      </c>
      <c r="F143" s="8">
        <f>янв.25!H141+фев.25!H141+мар.25!H141+апр.25!H141+май.25!H141+июн.25!H141+июл.25!H141+авг.25!H141+сен.25!H141+окт.25!H141+ноя.25!H141+дек.25!H141</f>
        <v>0</v>
      </c>
      <c r="G143" s="8">
        <f>янв.25!G141</f>
        <v>0</v>
      </c>
      <c r="H143" s="8">
        <f>фев.25!G141</f>
        <v>0</v>
      </c>
      <c r="I143" s="8">
        <f>мар.25!G141</f>
        <v>0</v>
      </c>
      <c r="J143" s="8">
        <f>апр.25!G141</f>
        <v>0</v>
      </c>
      <c r="K143" s="8">
        <f>май.25!G141</f>
        <v>0</v>
      </c>
      <c r="L143" s="9">
        <f>июн.25!G141</f>
        <v>0</v>
      </c>
      <c r="M143" s="9">
        <f>июл.25!G141</f>
        <v>0</v>
      </c>
      <c r="N143" s="9">
        <f>авг.25!G141</f>
        <v>0</v>
      </c>
      <c r="O143" s="9">
        <f>сен.25!G141</f>
        <v>0</v>
      </c>
      <c r="P143" s="9">
        <f>окт.25!G141</f>
        <v>0</v>
      </c>
      <c r="Q143" s="9">
        <f>ноя.25!G141</f>
        <v>0</v>
      </c>
      <c r="R143" s="9">
        <f>дек.25!G141</f>
        <v>0</v>
      </c>
    </row>
    <row r="144" spans="1:18" ht="15" customHeight="1" x14ac:dyDescent="0.25">
      <c r="A144" s="17"/>
      <c r="B144" s="32"/>
      <c r="C144" s="14">
        <v>136</v>
      </c>
      <c r="D144" s="63">
        <v>0</v>
      </c>
      <c r="E144" s="34">
        <f t="shared" si="2"/>
        <v>0</v>
      </c>
      <c r="F144" s="8">
        <f>янв.25!H142+фев.25!H142+мар.25!H142+апр.25!H142+май.25!H142+июн.25!H142+июл.25!H142+авг.25!H142+сен.25!H142+окт.25!H142+ноя.25!H142+дек.25!H142</f>
        <v>0</v>
      </c>
      <c r="G144" s="8">
        <f>янв.25!G142</f>
        <v>0</v>
      </c>
      <c r="H144" s="8">
        <f>фев.25!G142</f>
        <v>0</v>
      </c>
      <c r="I144" s="8">
        <f>мар.25!G142</f>
        <v>0</v>
      </c>
      <c r="J144" s="8">
        <f>апр.25!G142</f>
        <v>0</v>
      </c>
      <c r="K144" s="8">
        <f>май.25!G142</f>
        <v>0</v>
      </c>
      <c r="L144" s="9">
        <f>июн.25!G142</f>
        <v>0</v>
      </c>
      <c r="M144" s="9">
        <f>июл.25!G142</f>
        <v>0</v>
      </c>
      <c r="N144" s="9">
        <f>авг.25!G142</f>
        <v>0</v>
      </c>
      <c r="O144" s="9">
        <f>сен.25!G142</f>
        <v>0</v>
      </c>
      <c r="P144" s="9">
        <f>окт.25!G142</f>
        <v>0</v>
      </c>
      <c r="Q144" s="9">
        <f>ноя.25!G142</f>
        <v>0</v>
      </c>
      <c r="R144" s="9">
        <f>дек.25!G142</f>
        <v>0</v>
      </c>
    </row>
    <row r="145" spans="1:18" ht="15" customHeight="1" x14ac:dyDescent="0.25">
      <c r="A145" s="17"/>
      <c r="B145" s="32"/>
      <c r="C145" s="14">
        <v>137</v>
      </c>
      <c r="D145" s="63">
        <v>0</v>
      </c>
      <c r="E145" s="34">
        <f t="shared" si="2"/>
        <v>0</v>
      </c>
      <c r="F145" s="8">
        <f>янв.25!H143+фев.25!H143+мар.25!H143+апр.25!H143+май.25!H143+июн.25!H143+июл.25!H143+авг.25!H143+сен.25!H143+окт.25!H143+ноя.25!H143+дек.25!H143</f>
        <v>0</v>
      </c>
      <c r="G145" s="8">
        <f>янв.25!G143</f>
        <v>0</v>
      </c>
      <c r="H145" s="8">
        <f>фев.25!G143</f>
        <v>0</v>
      </c>
      <c r="I145" s="8">
        <f>мар.25!G143</f>
        <v>0</v>
      </c>
      <c r="J145" s="8">
        <f>апр.25!G143</f>
        <v>0</v>
      </c>
      <c r="K145" s="8">
        <f>май.25!G143</f>
        <v>0</v>
      </c>
      <c r="L145" s="9">
        <f>июн.25!G143</f>
        <v>0</v>
      </c>
      <c r="M145" s="9">
        <f>июл.25!G143</f>
        <v>0</v>
      </c>
      <c r="N145" s="9">
        <f>авг.25!G143</f>
        <v>0</v>
      </c>
      <c r="O145" s="9">
        <f>сен.25!G143</f>
        <v>0</v>
      </c>
      <c r="P145" s="9">
        <f>окт.25!G143</f>
        <v>0</v>
      </c>
      <c r="Q145" s="9">
        <f>ноя.25!G143</f>
        <v>0</v>
      </c>
      <c r="R145" s="9">
        <f>дек.25!G143</f>
        <v>0</v>
      </c>
    </row>
    <row r="146" spans="1:18" ht="15" customHeight="1" x14ac:dyDescent="0.25">
      <c r="A146" s="17"/>
      <c r="B146" s="32"/>
      <c r="C146" s="14">
        <v>138</v>
      </c>
      <c r="D146" s="63">
        <v>0</v>
      </c>
      <c r="E146" s="34">
        <f t="shared" si="2"/>
        <v>0</v>
      </c>
      <c r="F146" s="8">
        <f>янв.25!H144+фев.25!H144+мар.25!H144+апр.25!H144+май.25!H144+июн.25!H144+июл.25!H144+авг.25!H144+сен.25!H144+окт.25!H144+ноя.25!H144+дек.25!H144</f>
        <v>0</v>
      </c>
      <c r="G146" s="8">
        <f>янв.25!G144</f>
        <v>0</v>
      </c>
      <c r="H146" s="8">
        <f>фев.25!G144</f>
        <v>0</v>
      </c>
      <c r="I146" s="8">
        <f>мар.25!G144</f>
        <v>0</v>
      </c>
      <c r="J146" s="8">
        <f>апр.25!G144</f>
        <v>0</v>
      </c>
      <c r="K146" s="8">
        <f>май.25!G144</f>
        <v>0</v>
      </c>
      <c r="L146" s="9">
        <f>июн.25!G144</f>
        <v>0</v>
      </c>
      <c r="M146" s="9">
        <f>июл.25!G144</f>
        <v>0</v>
      </c>
      <c r="N146" s="9">
        <f>авг.25!G144</f>
        <v>0</v>
      </c>
      <c r="O146" s="9">
        <f>сен.25!G144</f>
        <v>0</v>
      </c>
      <c r="P146" s="9">
        <f>окт.25!G144</f>
        <v>0</v>
      </c>
      <c r="Q146" s="9">
        <f>ноя.25!G144</f>
        <v>0</v>
      </c>
      <c r="R146" s="9">
        <f>дек.25!G144</f>
        <v>0</v>
      </c>
    </row>
    <row r="147" spans="1:18" x14ac:dyDescent="0.25">
      <c r="A147" s="17"/>
      <c r="B147" s="32"/>
      <c r="C147" s="14">
        <v>139</v>
      </c>
      <c r="D147" s="63">
        <v>-7965.8600000000006</v>
      </c>
      <c r="E147" s="34">
        <f t="shared" si="2"/>
        <v>-11969.770000000004</v>
      </c>
      <c r="F147" s="8">
        <f>янв.25!H145+фев.25!H145+мар.25!H145+апр.25!H145+май.25!H145+июн.25!H145+июл.25!H145+авг.25!H145+сен.25!H145+окт.25!H145+ноя.25!H145+дек.25!H145</f>
        <v>42400</v>
      </c>
      <c r="G147" s="8">
        <f>янв.25!G145</f>
        <v>8274.69</v>
      </c>
      <c r="H147" s="8">
        <f>фев.25!G145</f>
        <v>7156.3499999999995</v>
      </c>
      <c r="I147" s="8">
        <f>мар.25!G145</f>
        <v>7217.91</v>
      </c>
      <c r="J147" s="8">
        <f>апр.25!G145</f>
        <v>3560.22</v>
      </c>
      <c r="K147" s="8">
        <f>май.25!G145</f>
        <v>2657.34</v>
      </c>
      <c r="L147" s="9">
        <f>июн.25!G145</f>
        <v>1102.95</v>
      </c>
      <c r="M147" s="9">
        <f>июл.25!G145</f>
        <v>1999.3700000000001</v>
      </c>
      <c r="N147" s="9">
        <f>авг.25!G145</f>
        <v>1627.97</v>
      </c>
      <c r="O147" s="9">
        <f>сен.25!G145</f>
        <v>2284.11</v>
      </c>
      <c r="P147" s="9">
        <f>окт.25!G145</f>
        <v>3472.59</v>
      </c>
      <c r="Q147" s="9">
        <f>ноя.25!G145</f>
        <v>7050.4100000000008</v>
      </c>
      <c r="R147" s="9">
        <f>дек.25!G145</f>
        <v>0</v>
      </c>
    </row>
    <row r="148" spans="1:18" ht="15" customHeight="1" x14ac:dyDescent="0.25">
      <c r="A148" s="17"/>
      <c r="B148" s="32"/>
      <c r="C148" s="17">
        <v>140</v>
      </c>
      <c r="D148" s="63">
        <v>-445.27000000000004</v>
      </c>
      <c r="E148" s="34">
        <f t="shared" si="2"/>
        <v>-319.5900000000002</v>
      </c>
      <c r="F148" s="8">
        <f>янв.25!H146+фев.25!H146+мар.25!H146+апр.25!H146+май.25!H146+июн.25!H146+июл.25!H146+авг.25!H146+сен.25!H146+окт.25!H146+ноя.25!H146+дек.25!H146</f>
        <v>2848</v>
      </c>
      <c r="G148" s="8">
        <f>янв.25!G146</f>
        <v>0</v>
      </c>
      <c r="H148" s="8">
        <f>фев.25!G146</f>
        <v>0</v>
      </c>
      <c r="I148" s="8">
        <f>мар.25!G146</f>
        <v>7.33</v>
      </c>
      <c r="J148" s="8">
        <f>апр.25!G146</f>
        <v>0</v>
      </c>
      <c r="K148" s="8">
        <f>май.25!G146</f>
        <v>29.32</v>
      </c>
      <c r="L148" s="9">
        <f>июн.25!G146</f>
        <v>359.17</v>
      </c>
      <c r="M148" s="9">
        <f>июл.25!G146</f>
        <v>1072.5</v>
      </c>
      <c r="N148" s="9">
        <f>авг.25!G146</f>
        <v>767.25</v>
      </c>
      <c r="O148" s="9">
        <f>сен.25!G146</f>
        <v>478.5</v>
      </c>
      <c r="P148" s="9">
        <f>окт.25!G146</f>
        <v>8.25</v>
      </c>
      <c r="Q148" s="9">
        <f>ноя.25!G146</f>
        <v>0</v>
      </c>
      <c r="R148" s="9">
        <f>дек.25!G146</f>
        <v>0</v>
      </c>
    </row>
    <row r="149" spans="1:18" ht="15" customHeight="1" x14ac:dyDescent="0.25">
      <c r="A149" s="17"/>
      <c r="B149" s="32"/>
      <c r="C149" s="14">
        <v>141</v>
      </c>
      <c r="D149" s="63">
        <v>-1538.810000000002</v>
      </c>
      <c r="E149" s="34">
        <f t="shared" si="2"/>
        <v>-3558.6800000000021</v>
      </c>
      <c r="F149" s="8">
        <f>янв.25!H147+фев.25!H147+мар.25!H147+апр.25!H147+май.25!H147+июн.25!H147+июл.25!H147+авг.25!H147+сен.25!H147+окт.25!H147+ноя.25!H147+дек.25!H147</f>
        <v>17164</v>
      </c>
      <c r="G149" s="8">
        <f>янв.25!G147</f>
        <v>0</v>
      </c>
      <c r="H149" s="8">
        <f>фев.25!G147</f>
        <v>3459.76</v>
      </c>
      <c r="I149" s="8">
        <f>мар.25!G147</f>
        <v>2177.0100000000002</v>
      </c>
      <c r="J149" s="8">
        <f>апр.25!G147</f>
        <v>1715.22</v>
      </c>
      <c r="K149" s="8">
        <f>май.25!G147</f>
        <v>1759.2</v>
      </c>
      <c r="L149" s="9">
        <f>июн.25!G147</f>
        <v>1253.43</v>
      </c>
      <c r="M149" s="9">
        <f>июл.25!G147</f>
        <v>1790.25</v>
      </c>
      <c r="N149" s="9">
        <f>авг.25!G147</f>
        <v>1386</v>
      </c>
      <c r="O149" s="9">
        <f>сен.25!G147</f>
        <v>2334.75</v>
      </c>
      <c r="P149" s="9">
        <f>окт.25!G147</f>
        <v>1278.75</v>
      </c>
      <c r="Q149" s="9">
        <f>ноя.25!G147</f>
        <v>2029.5</v>
      </c>
      <c r="R149" s="9">
        <f>дек.25!G147</f>
        <v>0</v>
      </c>
    </row>
    <row r="150" spans="1:18" ht="15" customHeight="1" x14ac:dyDescent="0.25">
      <c r="A150" s="17"/>
      <c r="B150" s="32"/>
      <c r="C150" s="14">
        <v>142.143</v>
      </c>
      <c r="D150" s="63">
        <v>1.0231815394945443E-12</v>
      </c>
      <c r="E150" s="34">
        <f t="shared" si="2"/>
        <v>1.0231815394945443E-12</v>
      </c>
      <c r="F150" s="8">
        <f>янв.25!H148+фев.25!H148+мар.25!H148+апр.25!H148+май.25!H148+июн.25!H148+июл.25!H148+авг.25!H148+сен.25!H148+окт.25!H148+ноя.25!H148+дек.25!H148</f>
        <v>0</v>
      </c>
      <c r="G150" s="8">
        <f>янв.25!G148</f>
        <v>0</v>
      </c>
      <c r="H150" s="8">
        <f>фев.25!G148</f>
        <v>0</v>
      </c>
      <c r="I150" s="8">
        <f>мар.25!G148</f>
        <v>0</v>
      </c>
      <c r="J150" s="8">
        <f>апр.25!G148</f>
        <v>0</v>
      </c>
      <c r="K150" s="8">
        <f>май.25!G148</f>
        <v>0</v>
      </c>
      <c r="L150" s="9">
        <f>июн.25!G148</f>
        <v>0</v>
      </c>
      <c r="M150" s="9">
        <f>июл.25!G148</f>
        <v>0</v>
      </c>
      <c r="N150" s="9">
        <f>авг.25!G148</f>
        <v>0</v>
      </c>
      <c r="O150" s="9">
        <f>сен.25!G148</f>
        <v>0</v>
      </c>
      <c r="P150" s="9">
        <f>окт.25!G148</f>
        <v>0</v>
      </c>
      <c r="Q150" s="9">
        <f>ноя.25!G148</f>
        <v>0</v>
      </c>
      <c r="R150" s="9">
        <f>дек.25!G148</f>
        <v>0</v>
      </c>
    </row>
    <row r="151" spans="1:18" x14ac:dyDescent="0.25">
      <c r="A151" s="17"/>
      <c r="B151" s="32"/>
      <c r="C151" s="51">
        <v>144</v>
      </c>
      <c r="D151" s="63">
        <v>-24258.670000000006</v>
      </c>
      <c r="E151" s="34">
        <f t="shared" si="2"/>
        <v>-61529.23</v>
      </c>
      <c r="F151" s="8">
        <f>янв.25!H149+фев.25!H149+мар.25!H149+апр.25!H149+май.25!H149+июн.25!H149+июл.25!H149+авг.25!H149+сен.25!H149+окт.25!H149+ноя.25!H149+дек.25!H149</f>
        <v>24259</v>
      </c>
      <c r="G151" s="8">
        <f>янв.25!G149</f>
        <v>15290.380000000001</v>
      </c>
      <c r="H151" s="8">
        <f>фев.25!G149</f>
        <v>12592.94</v>
      </c>
      <c r="I151" s="8">
        <f>мар.25!G149</f>
        <v>14865.24</v>
      </c>
      <c r="J151" s="8">
        <f>апр.25!G149</f>
        <v>5160.32</v>
      </c>
      <c r="K151" s="8">
        <f>май.25!G149</f>
        <v>1341.39</v>
      </c>
      <c r="L151" s="9">
        <f>июн.25!G149</f>
        <v>828.29</v>
      </c>
      <c r="M151" s="9">
        <f>июл.25!G149</f>
        <v>1493.25</v>
      </c>
      <c r="N151" s="9">
        <f>авг.25!G149</f>
        <v>1897.5</v>
      </c>
      <c r="O151" s="9">
        <f>сен.25!G149</f>
        <v>1039.5</v>
      </c>
      <c r="P151" s="9">
        <f>окт.25!G149</f>
        <v>1551</v>
      </c>
      <c r="Q151" s="9">
        <f>ноя.25!G149</f>
        <v>5469.75</v>
      </c>
      <c r="R151" s="9">
        <f>дек.25!G149</f>
        <v>0</v>
      </c>
    </row>
    <row r="152" spans="1:18" ht="15" customHeight="1" x14ac:dyDescent="0.25">
      <c r="A152" s="17"/>
      <c r="B152" s="32"/>
      <c r="C152" s="51">
        <v>145</v>
      </c>
      <c r="D152" s="63">
        <v>-2972.3399999999992</v>
      </c>
      <c r="E152" s="34">
        <f t="shared" si="2"/>
        <v>1493.760000000002</v>
      </c>
      <c r="F152" s="8">
        <f>янв.25!H150+фев.25!H150+мар.25!H150+апр.25!H150+май.25!H150+июн.25!H150+июл.25!H150+авг.25!H150+сен.25!H150+окт.25!H150+ноя.25!H150+дек.25!H150</f>
        <v>8324.4500000000007</v>
      </c>
      <c r="G152" s="8">
        <f>янв.25!G150</f>
        <v>175.92000000000002</v>
      </c>
      <c r="H152" s="8">
        <f>фев.25!G150</f>
        <v>0</v>
      </c>
      <c r="I152" s="8">
        <f>мар.25!G150</f>
        <v>938.24</v>
      </c>
      <c r="J152" s="8">
        <f>апр.25!G150</f>
        <v>293.2</v>
      </c>
      <c r="K152" s="8">
        <f>май.25!G150</f>
        <v>0</v>
      </c>
      <c r="L152" s="9">
        <f>июн.25!G150</f>
        <v>388.49</v>
      </c>
      <c r="M152" s="9">
        <f>июл.25!G150</f>
        <v>0</v>
      </c>
      <c r="N152" s="9">
        <f>авг.25!G150</f>
        <v>330</v>
      </c>
      <c r="O152" s="9">
        <f>сен.25!G150</f>
        <v>338.25</v>
      </c>
      <c r="P152" s="9">
        <f>окт.25!G150</f>
        <v>651.75</v>
      </c>
      <c r="Q152" s="9">
        <f>ноя.25!G150</f>
        <v>742.5</v>
      </c>
      <c r="R152" s="9">
        <f>дек.25!G150</f>
        <v>0</v>
      </c>
    </row>
    <row r="153" spans="1:18" ht="15" customHeight="1" x14ac:dyDescent="0.25">
      <c r="A153" s="17"/>
      <c r="B153" s="32"/>
      <c r="C153" s="51">
        <v>146</v>
      </c>
      <c r="D153" s="63">
        <v>0</v>
      </c>
      <c r="E153" s="34">
        <f t="shared" si="2"/>
        <v>0</v>
      </c>
      <c r="F153" s="8">
        <f>янв.25!H151+фев.25!H151+мар.25!H151+апр.25!H151+май.25!H151+июн.25!H151+июл.25!H151+авг.25!H151+сен.25!H151+окт.25!H151+ноя.25!H151+дек.25!H151</f>
        <v>0</v>
      </c>
      <c r="G153" s="8">
        <f>янв.25!G151</f>
        <v>0</v>
      </c>
      <c r="H153" s="8">
        <f>фев.25!G151</f>
        <v>0</v>
      </c>
      <c r="I153" s="8">
        <f>мар.25!G151</f>
        <v>0</v>
      </c>
      <c r="J153" s="8">
        <f>апр.25!G151</f>
        <v>0</v>
      </c>
      <c r="K153" s="8">
        <f>май.25!G151</f>
        <v>0</v>
      </c>
      <c r="L153" s="9">
        <f>июн.25!G151</f>
        <v>0</v>
      </c>
      <c r="M153" s="9">
        <f>июл.25!G151</f>
        <v>0</v>
      </c>
      <c r="N153" s="9">
        <f>авг.25!G151</f>
        <v>0</v>
      </c>
      <c r="O153" s="9">
        <f>сен.25!G151</f>
        <v>0</v>
      </c>
      <c r="P153" s="9">
        <f>окт.25!G151</f>
        <v>0</v>
      </c>
      <c r="Q153" s="9">
        <f>ноя.25!G151</f>
        <v>0</v>
      </c>
      <c r="R153" s="9">
        <f>дек.25!G151</f>
        <v>0</v>
      </c>
    </row>
    <row r="154" spans="1:18" ht="15" customHeight="1" x14ac:dyDescent="0.25">
      <c r="A154" s="17"/>
      <c r="B154" s="32"/>
      <c r="C154" s="51">
        <v>147</v>
      </c>
      <c r="D154" s="63">
        <v>0</v>
      </c>
      <c r="E154" s="34">
        <f t="shared" si="2"/>
        <v>0</v>
      </c>
      <c r="F154" s="8">
        <f>янв.25!H152+фев.25!H152+мар.25!H152+апр.25!H152+май.25!H152+июн.25!H152+июл.25!H152+авг.25!H152+сен.25!H152+окт.25!H152+ноя.25!H152+дек.25!H152</f>
        <v>0</v>
      </c>
      <c r="G154" s="8">
        <f>янв.25!G152</f>
        <v>0</v>
      </c>
      <c r="H154" s="8">
        <f>фев.25!G152</f>
        <v>0</v>
      </c>
      <c r="I154" s="8">
        <f>мар.25!G152</f>
        <v>0</v>
      </c>
      <c r="J154" s="8">
        <f>апр.25!G152</f>
        <v>0</v>
      </c>
      <c r="K154" s="8">
        <f>май.25!G152</f>
        <v>0</v>
      </c>
      <c r="L154" s="9">
        <f>июн.25!G152</f>
        <v>0</v>
      </c>
      <c r="M154" s="9">
        <f>июл.25!G152</f>
        <v>0</v>
      </c>
      <c r="N154" s="9">
        <f>авг.25!G152</f>
        <v>0</v>
      </c>
      <c r="O154" s="9">
        <f>сен.25!G152</f>
        <v>0</v>
      </c>
      <c r="P154" s="9">
        <f>окт.25!G152</f>
        <v>0</v>
      </c>
      <c r="Q154" s="9">
        <f>ноя.25!G152</f>
        <v>0</v>
      </c>
      <c r="R154" s="9">
        <f>дек.25!G152</f>
        <v>0</v>
      </c>
    </row>
    <row r="155" spans="1:18" x14ac:dyDescent="0.25">
      <c r="A155" s="17"/>
      <c r="B155" s="32"/>
      <c r="C155" s="51">
        <v>148</v>
      </c>
      <c r="D155" s="63">
        <v>-16164.480000000018</v>
      </c>
      <c r="E155" s="34">
        <f t="shared" si="2"/>
        <v>-4056.7900000000154</v>
      </c>
      <c r="F155" s="8">
        <f>янв.25!H153+фев.25!H153+мар.25!H153+апр.25!H153+май.25!H153+июн.25!H153+июл.25!H153+авг.25!H153+сен.25!H153+окт.25!H153+ноя.25!H153+дек.25!H153</f>
        <v>70000</v>
      </c>
      <c r="G155" s="8">
        <f>янв.25!G153</f>
        <v>8964.59</v>
      </c>
      <c r="H155" s="8">
        <f>фев.25!G153</f>
        <v>5548.81</v>
      </c>
      <c r="I155" s="8">
        <f>мар.25!G153</f>
        <v>7066.12</v>
      </c>
      <c r="J155" s="8">
        <f>апр.25!G153</f>
        <v>5109.01</v>
      </c>
      <c r="K155" s="8">
        <f>май.25!G153</f>
        <v>4984.3999999999996</v>
      </c>
      <c r="L155" s="9">
        <f>июн.25!G153</f>
        <v>2096.38</v>
      </c>
      <c r="M155" s="9">
        <f>июл.25!G153</f>
        <v>3555.75</v>
      </c>
      <c r="N155" s="9">
        <f>авг.25!G153</f>
        <v>3704.25</v>
      </c>
      <c r="O155" s="9">
        <f>сен.25!G153</f>
        <v>4290</v>
      </c>
      <c r="P155" s="9">
        <f>окт.25!G153</f>
        <v>4166.25</v>
      </c>
      <c r="Q155" s="9">
        <f>ноя.25!G153</f>
        <v>8406.75</v>
      </c>
      <c r="R155" s="9">
        <f>дек.25!G153</f>
        <v>0</v>
      </c>
    </row>
    <row r="156" spans="1:18" ht="15" customHeight="1" x14ac:dyDescent="0.25">
      <c r="A156" s="17"/>
      <c r="B156" s="32"/>
      <c r="C156" s="51">
        <v>149</v>
      </c>
      <c r="D156" s="63">
        <v>0</v>
      </c>
      <c r="E156" s="34">
        <f t="shared" si="2"/>
        <v>0</v>
      </c>
      <c r="F156" s="8">
        <f>янв.25!H154+фев.25!H154+мар.25!H154+апр.25!H154+май.25!H154+июн.25!H154+июл.25!H154+авг.25!H154+сен.25!H154+окт.25!H154+ноя.25!H154+дек.25!H154</f>
        <v>0</v>
      </c>
      <c r="G156" s="8">
        <f>янв.25!G154</f>
        <v>0</v>
      </c>
      <c r="H156" s="8">
        <f>фев.25!G154</f>
        <v>0</v>
      </c>
      <c r="I156" s="8">
        <f>мар.25!G154</f>
        <v>0</v>
      </c>
      <c r="J156" s="8">
        <f>апр.25!G154</f>
        <v>0</v>
      </c>
      <c r="K156" s="8">
        <f>май.25!G154</f>
        <v>0</v>
      </c>
      <c r="L156" s="9">
        <f>июн.25!G154</f>
        <v>0</v>
      </c>
      <c r="M156" s="9">
        <f>июл.25!G154</f>
        <v>0</v>
      </c>
      <c r="N156" s="9">
        <f>авг.25!G154</f>
        <v>0</v>
      </c>
      <c r="O156" s="9">
        <f>сен.25!G154</f>
        <v>0</v>
      </c>
      <c r="P156" s="9">
        <f>окт.25!G154</f>
        <v>0</v>
      </c>
      <c r="Q156" s="9">
        <f>ноя.25!G154</f>
        <v>0</v>
      </c>
      <c r="R156" s="9">
        <f>дек.25!G154</f>
        <v>0</v>
      </c>
    </row>
    <row r="157" spans="1:18" ht="15" customHeight="1" x14ac:dyDescent="0.25">
      <c r="A157" s="17"/>
      <c r="B157" s="32"/>
      <c r="C157" s="51">
        <v>150</v>
      </c>
      <c r="D157" s="63">
        <v>-4346.3700000000099</v>
      </c>
      <c r="E157" s="34">
        <f t="shared" si="2"/>
        <v>-11711.060000000009</v>
      </c>
      <c r="F157" s="8">
        <f>янв.25!H155+фев.25!H155+мар.25!H155+апр.25!H155+май.25!H155+июн.25!H155+июл.25!H155+авг.25!H155+сен.25!H155+окт.25!H155+ноя.25!H155+дек.25!H155</f>
        <v>57210</v>
      </c>
      <c r="G157" s="8">
        <f>янв.25!G155</f>
        <v>10452.58</v>
      </c>
      <c r="H157" s="8">
        <f>фев.25!G155</f>
        <v>8473.48</v>
      </c>
      <c r="I157" s="8">
        <f>мар.25!G155</f>
        <v>8539.4500000000007</v>
      </c>
      <c r="J157" s="8">
        <f>апр.25!G155</f>
        <v>6039.92</v>
      </c>
      <c r="K157" s="8">
        <f>май.25!G155</f>
        <v>4441.9800000000005</v>
      </c>
      <c r="L157" s="9">
        <f>июн.25!G155</f>
        <v>2133.0300000000002</v>
      </c>
      <c r="M157" s="9">
        <f>июл.25!G155</f>
        <v>2780.25</v>
      </c>
      <c r="N157" s="9">
        <f>авг.25!G155</f>
        <v>2376</v>
      </c>
      <c r="O157" s="9">
        <f>сен.25!G155</f>
        <v>2508</v>
      </c>
      <c r="P157" s="9">
        <f>окт.25!G155</f>
        <v>5329.5</v>
      </c>
      <c r="Q157" s="9">
        <f>ноя.25!G155</f>
        <v>11500.5</v>
      </c>
      <c r="R157" s="9">
        <f>дек.25!G155</f>
        <v>0</v>
      </c>
    </row>
    <row r="158" spans="1:18" ht="15" customHeight="1" x14ac:dyDescent="0.25">
      <c r="A158" s="17"/>
      <c r="B158" s="32"/>
      <c r="C158" s="51">
        <v>151</v>
      </c>
      <c r="D158" s="63">
        <v>-143.91999999999999</v>
      </c>
      <c r="E158" s="34">
        <f t="shared" si="2"/>
        <v>-143.91999999999999</v>
      </c>
      <c r="F158" s="8">
        <f>янв.25!H156+фев.25!H156+мар.25!H156+апр.25!H156+май.25!H156+июн.25!H156+июл.25!H156+авг.25!H156+сен.25!H156+окт.25!H156+ноя.25!H156+дек.25!H156</f>
        <v>0</v>
      </c>
      <c r="G158" s="8">
        <f>янв.25!G156</f>
        <v>0</v>
      </c>
      <c r="H158" s="8">
        <f>фев.25!G156</f>
        <v>0</v>
      </c>
      <c r="I158" s="8">
        <f>мар.25!G156</f>
        <v>0</v>
      </c>
      <c r="J158" s="8">
        <f>апр.25!G156</f>
        <v>0</v>
      </c>
      <c r="K158" s="8">
        <f>май.25!G156</f>
        <v>0</v>
      </c>
      <c r="L158" s="9">
        <f>июн.25!G156</f>
        <v>0</v>
      </c>
      <c r="M158" s="9">
        <f>июл.25!G156</f>
        <v>0</v>
      </c>
      <c r="N158" s="9">
        <f>авг.25!G156</f>
        <v>0</v>
      </c>
      <c r="O158" s="9">
        <f>сен.25!G156</f>
        <v>0</v>
      </c>
      <c r="P158" s="9">
        <f>окт.25!G156</f>
        <v>0</v>
      </c>
      <c r="Q158" s="9">
        <f>ноя.25!G156</f>
        <v>0</v>
      </c>
      <c r="R158" s="9">
        <f>дек.25!G156</f>
        <v>0</v>
      </c>
    </row>
    <row r="159" spans="1:18" ht="15" customHeight="1" x14ac:dyDescent="0.25">
      <c r="A159" s="17"/>
      <c r="B159" s="32"/>
      <c r="C159" s="51">
        <v>152</v>
      </c>
      <c r="D159" s="63">
        <v>0</v>
      </c>
      <c r="E159" s="34">
        <f t="shared" si="2"/>
        <v>0</v>
      </c>
      <c r="F159" s="8">
        <f>янв.25!H157+фев.25!H157+мар.25!H157+апр.25!H157+май.25!H157+июн.25!H157+июл.25!H157+авг.25!H157+сен.25!H157+окт.25!H157+ноя.25!H157+дек.25!H157</f>
        <v>0</v>
      </c>
      <c r="G159" s="8">
        <f>янв.25!G157</f>
        <v>0</v>
      </c>
      <c r="H159" s="8">
        <f>фев.25!G157</f>
        <v>0</v>
      </c>
      <c r="I159" s="8">
        <f>мар.25!G157</f>
        <v>0</v>
      </c>
      <c r="J159" s="8">
        <f>апр.25!G157</f>
        <v>0</v>
      </c>
      <c r="K159" s="8">
        <f>май.25!G157</f>
        <v>0</v>
      </c>
      <c r="L159" s="9">
        <f>июн.25!G157</f>
        <v>0</v>
      </c>
      <c r="M159" s="9">
        <f>июл.25!G157</f>
        <v>0</v>
      </c>
      <c r="N159" s="9">
        <f>авг.25!G157</f>
        <v>0</v>
      </c>
      <c r="O159" s="9">
        <f>сен.25!G157</f>
        <v>0</v>
      </c>
      <c r="P159" s="9">
        <f>окт.25!G157</f>
        <v>0</v>
      </c>
      <c r="Q159" s="9">
        <f>ноя.25!G157</f>
        <v>0</v>
      </c>
      <c r="R159" s="9">
        <f>дек.25!G157</f>
        <v>0</v>
      </c>
    </row>
    <row r="160" spans="1:18" ht="15" customHeight="1" x14ac:dyDescent="0.25">
      <c r="A160" s="17"/>
      <c r="B160" s="32"/>
      <c r="C160" s="51">
        <v>153</v>
      </c>
      <c r="D160" s="63">
        <v>988.17999999999665</v>
      </c>
      <c r="E160" s="34">
        <f t="shared" si="2"/>
        <v>-25341.67</v>
      </c>
      <c r="F160" s="8">
        <f>янв.25!H158+фев.25!H158+мар.25!H158+апр.25!H158+май.25!H158+июн.25!H158+июл.25!H158+авг.25!H158+сен.25!H158+окт.25!H158+ноя.25!H158+дек.25!H158</f>
        <v>76000</v>
      </c>
      <c r="G160" s="8">
        <f>янв.25!G158</f>
        <v>14080.93</v>
      </c>
      <c r="H160" s="8">
        <f>фев.25!G158</f>
        <v>12050.52</v>
      </c>
      <c r="I160" s="8">
        <f>мар.25!G158</f>
        <v>14080.93</v>
      </c>
      <c r="J160" s="8">
        <f>апр.25!G158</f>
        <v>9206.48</v>
      </c>
      <c r="K160" s="8">
        <f>май.25!G158</f>
        <v>7784.46</v>
      </c>
      <c r="L160" s="9">
        <f>июн.25!G158</f>
        <v>4148.78</v>
      </c>
      <c r="M160" s="9">
        <f>июл.25!G158</f>
        <v>0</v>
      </c>
      <c r="N160" s="9">
        <f>авг.25!G158</f>
        <v>6633</v>
      </c>
      <c r="O160" s="9">
        <f>сен.25!G158</f>
        <v>0</v>
      </c>
      <c r="P160" s="9">
        <f>окт.25!G158</f>
        <v>19131.75</v>
      </c>
      <c r="Q160" s="9">
        <f>ноя.25!G158</f>
        <v>15213</v>
      </c>
      <c r="R160" s="9">
        <f>дек.25!G158</f>
        <v>0</v>
      </c>
    </row>
    <row r="161" spans="1:18" ht="15" customHeight="1" x14ac:dyDescent="0.25">
      <c r="A161" s="17"/>
      <c r="B161" s="32"/>
      <c r="C161" s="51">
        <v>154</v>
      </c>
      <c r="D161" s="63">
        <v>-21234.23000000001</v>
      </c>
      <c r="E161" s="34">
        <f t="shared" si="2"/>
        <v>-26016.360000000011</v>
      </c>
      <c r="F161" s="8">
        <f>янв.25!H159+фев.25!H159+мар.25!H159+апр.25!H159+май.25!H159+июн.25!H159+июл.25!H159+авг.25!H159+сен.25!H159+окт.25!H159+ноя.25!H159+дек.25!H159</f>
        <v>40500</v>
      </c>
      <c r="G161" s="8">
        <f>янв.25!G159</f>
        <v>6384.43</v>
      </c>
      <c r="H161" s="8">
        <f>фев.25!G159</f>
        <v>5864</v>
      </c>
      <c r="I161" s="8">
        <f>мар.25!G159</f>
        <v>5526.82</v>
      </c>
      <c r="J161" s="8">
        <f>апр.25!G159</f>
        <v>3357.14</v>
      </c>
      <c r="K161" s="8">
        <f>май.25!G159</f>
        <v>3972.86</v>
      </c>
      <c r="L161" s="9">
        <f>июн.25!G159</f>
        <v>1729.88</v>
      </c>
      <c r="M161" s="9">
        <f>июл.25!G159</f>
        <v>2697.75</v>
      </c>
      <c r="N161" s="9">
        <f>авг.25!G159</f>
        <v>2524.5</v>
      </c>
      <c r="O161" s="9">
        <f>сен.25!G159</f>
        <v>2673</v>
      </c>
      <c r="P161" s="9">
        <f>окт.25!G159</f>
        <v>3333</v>
      </c>
      <c r="Q161" s="9">
        <f>ноя.25!G159</f>
        <v>7218.75</v>
      </c>
      <c r="R161" s="9">
        <f>дек.25!G159</f>
        <v>0</v>
      </c>
    </row>
    <row r="162" spans="1:18" x14ac:dyDescent="0.25">
      <c r="A162" s="17"/>
      <c r="B162" s="32"/>
      <c r="C162" s="51">
        <v>155</v>
      </c>
      <c r="D162" s="63">
        <v>-34786.46</v>
      </c>
      <c r="E162" s="34">
        <f t="shared" si="2"/>
        <v>-48407.49</v>
      </c>
      <c r="F162" s="8">
        <f>янв.25!H160+фев.25!H160+мар.25!H160+апр.25!H160+май.25!H160+июн.25!H160+июл.25!H160+авг.25!H160+сен.25!H160+окт.25!H160+ноя.25!H160+дек.25!H160</f>
        <v>0</v>
      </c>
      <c r="G162" s="8">
        <f>янв.25!G160</f>
        <v>2829.38</v>
      </c>
      <c r="H162" s="8">
        <f>фев.25!G160</f>
        <v>0</v>
      </c>
      <c r="I162" s="8">
        <f>мар.25!G160</f>
        <v>5350.9</v>
      </c>
      <c r="J162" s="8">
        <f>апр.25!G160</f>
        <v>718.34</v>
      </c>
      <c r="K162" s="8">
        <f>май.25!G160</f>
        <v>234.56</v>
      </c>
      <c r="L162" s="9">
        <f>июн.25!G160</f>
        <v>329.85</v>
      </c>
      <c r="M162" s="9">
        <f>июл.25!G160</f>
        <v>495</v>
      </c>
      <c r="N162" s="9">
        <f>авг.25!G160</f>
        <v>198</v>
      </c>
      <c r="O162" s="9">
        <f>сен.25!G160</f>
        <v>297</v>
      </c>
      <c r="P162" s="9">
        <f>окт.25!G160</f>
        <v>181.5</v>
      </c>
      <c r="Q162" s="9">
        <f>ноя.25!G160</f>
        <v>2986.5</v>
      </c>
      <c r="R162" s="9">
        <f>дек.25!G160</f>
        <v>0</v>
      </c>
    </row>
    <row r="163" spans="1:18" x14ac:dyDescent="0.25">
      <c r="A163" s="17"/>
      <c r="B163" s="32"/>
      <c r="C163" s="51">
        <v>156</v>
      </c>
      <c r="D163" s="63">
        <v>-4622.1299999999992</v>
      </c>
      <c r="E163" s="34">
        <f t="shared" si="2"/>
        <v>-8245.08</v>
      </c>
      <c r="F163" s="8">
        <f>янв.25!H161+фев.25!H161+мар.25!H161+апр.25!H161+май.25!H161+июн.25!H161+июл.25!H161+авг.25!H161+сен.25!H161+окт.25!H161+ноя.25!H161+дек.25!H161</f>
        <v>18407.41</v>
      </c>
      <c r="G163" s="8">
        <f>янв.25!G161</f>
        <v>1780.11</v>
      </c>
      <c r="H163" s="8">
        <f>фев.25!G161</f>
        <v>0</v>
      </c>
      <c r="I163" s="8">
        <f>мар.25!G161</f>
        <v>3652.56</v>
      </c>
      <c r="J163" s="8">
        <f>апр.25!G161</f>
        <v>1949.3999999999999</v>
      </c>
      <c r="K163" s="8">
        <f>май.25!G161</f>
        <v>1898.1</v>
      </c>
      <c r="L163" s="9">
        <f>июн.25!G161</f>
        <v>1713.42</v>
      </c>
      <c r="M163" s="9">
        <f>июл.25!G161</f>
        <v>2791.69</v>
      </c>
      <c r="N163" s="9">
        <f>авг.25!G161</f>
        <v>2191.2600000000002</v>
      </c>
      <c r="O163" s="9">
        <f>сен.25!G161</f>
        <v>2575.04</v>
      </c>
      <c r="P163" s="9">
        <f>окт.25!G161</f>
        <v>1615.5900000000001</v>
      </c>
      <c r="Q163" s="9">
        <f>ноя.25!G161</f>
        <v>1863.19</v>
      </c>
      <c r="R163" s="9">
        <f>дек.25!G161</f>
        <v>0</v>
      </c>
    </row>
    <row r="164" spans="1:18" ht="15" customHeight="1" x14ac:dyDescent="0.25">
      <c r="A164" s="17"/>
      <c r="B164" s="32"/>
      <c r="C164" s="51">
        <v>157</v>
      </c>
      <c r="D164" s="63">
        <v>0</v>
      </c>
      <c r="E164" s="34">
        <f t="shared" si="2"/>
        <v>0</v>
      </c>
      <c r="F164" s="8">
        <f>янв.25!H162+фев.25!H162+мар.25!H162+апр.25!H162+май.25!H162+июн.25!H162+июл.25!H162+авг.25!H162+сен.25!H162+окт.25!H162+ноя.25!H162+дек.25!H162</f>
        <v>0</v>
      </c>
      <c r="G164" s="8">
        <f>янв.25!G162</f>
        <v>0</v>
      </c>
      <c r="H164" s="8">
        <f>фев.25!G162</f>
        <v>0</v>
      </c>
      <c r="I164" s="8">
        <f>мар.25!G162</f>
        <v>0</v>
      </c>
      <c r="J164" s="8">
        <f>апр.25!G162</f>
        <v>0</v>
      </c>
      <c r="K164" s="8">
        <f>май.25!G162</f>
        <v>0</v>
      </c>
      <c r="L164" s="9">
        <f>июн.25!G162</f>
        <v>0</v>
      </c>
      <c r="M164" s="9">
        <f>июл.25!G162</f>
        <v>0</v>
      </c>
      <c r="N164" s="9">
        <f>авг.25!G162</f>
        <v>0</v>
      </c>
      <c r="O164" s="9">
        <f>сен.25!G162</f>
        <v>0</v>
      </c>
      <c r="P164" s="9">
        <f>окт.25!G162</f>
        <v>0</v>
      </c>
      <c r="Q164" s="9">
        <f>ноя.25!G162</f>
        <v>0</v>
      </c>
      <c r="R164" s="9">
        <f>дек.25!G162</f>
        <v>0</v>
      </c>
    </row>
    <row r="165" spans="1:18" x14ac:dyDescent="0.25">
      <c r="A165" s="17"/>
      <c r="B165" s="32"/>
      <c r="C165" s="45" t="s">
        <v>21</v>
      </c>
      <c r="D165" s="63">
        <v>-1.0913936421275139E-11</v>
      </c>
      <c r="E165" s="34">
        <f t="shared" si="2"/>
        <v>-18389.250000000011</v>
      </c>
      <c r="F165" s="26">
        <f>янв.25!H163+фев.25!H163+мар.25!H163+апр.25!H163+май.25!H163+июн.25!H163+июл.25!H163+авг.25!H163+сен.25!H163+окт.25!H163+ноя.25!H163+дек.25!H163</f>
        <v>28997.199999999997</v>
      </c>
      <c r="G165" s="26">
        <f>янв.25!G163</f>
        <v>7110.1</v>
      </c>
      <c r="H165" s="26">
        <f>фев.25!G163</f>
        <v>5592.79</v>
      </c>
      <c r="I165" s="26">
        <f>мар.25!G163</f>
        <v>6010.6</v>
      </c>
      <c r="J165" s="26">
        <f>апр.25!G163</f>
        <v>908.92</v>
      </c>
      <c r="K165" s="26">
        <f>май.25!G163</f>
        <v>447.13</v>
      </c>
      <c r="L165" s="9">
        <f>июн.25!G163</f>
        <v>5512.16</v>
      </c>
      <c r="M165" s="9">
        <f>июл.25!G163</f>
        <v>3415.5</v>
      </c>
      <c r="N165" s="9">
        <f>авг.25!G163</f>
        <v>173.25</v>
      </c>
      <c r="O165" s="9">
        <f>сен.25!G163</f>
        <v>6179.25</v>
      </c>
      <c r="P165" s="9">
        <f>окт.25!G163</f>
        <v>2062.5</v>
      </c>
      <c r="Q165" s="9">
        <f>ноя.25!G163</f>
        <v>9974.25</v>
      </c>
      <c r="R165" s="9">
        <f>дек.25!G163</f>
        <v>0</v>
      </c>
    </row>
    <row r="166" spans="1:18" ht="15" customHeight="1" x14ac:dyDescent="0.25">
      <c r="E166" s="21"/>
    </row>
    <row r="167" spans="1:18" ht="15" customHeight="1" x14ac:dyDescent="0.25"/>
    <row r="168" spans="1:18" ht="15" customHeight="1" x14ac:dyDescent="0.25"/>
    <row r="169" spans="1:18" ht="15" customHeight="1" x14ac:dyDescent="0.25"/>
    <row r="170" spans="1:18" ht="15" customHeight="1" x14ac:dyDescent="0.25"/>
    <row r="171" spans="1:18" ht="15" customHeight="1" x14ac:dyDescent="0.25"/>
    <row r="172" spans="1:18" ht="15" customHeight="1" x14ac:dyDescent="0.25"/>
    <row r="173" spans="1:18" ht="15" customHeight="1" x14ac:dyDescent="0.25"/>
    <row r="174" spans="1:18" ht="15" customHeight="1" x14ac:dyDescent="0.25"/>
    <row r="175" spans="1:18" ht="15" customHeight="1" x14ac:dyDescent="0.25"/>
    <row r="176" spans="1:18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spans="5:5" ht="15" customHeight="1" x14ac:dyDescent="0.25"/>
    <row r="306" spans="5:5" ht="15" customHeight="1" x14ac:dyDescent="0.25"/>
    <row r="307" spans="5:5" x14ac:dyDescent="0.25">
      <c r="E307" s="32">
        <f>SUBTOTAL(9,E27:E60)</f>
        <v>-97369.312699999922</v>
      </c>
    </row>
  </sheetData>
  <mergeCells count="1">
    <mergeCell ref="B1:R1"/>
  </mergeCells>
  <conditionalFormatting sqref="B9:B165">
    <cfRule type="cellIs" dxfId="15" priority="2" operator="lessThan">
      <formula>0</formula>
    </cfRule>
  </conditionalFormatting>
  <conditionalFormatting sqref="D9:D165">
    <cfRule type="cellIs" dxfId="14" priority="1" operator="lessThan">
      <formula>0</formula>
    </cfRule>
  </conditionalFormatting>
  <conditionalFormatting sqref="E9 D10:E165 E307">
    <cfRule type="cellIs" dxfId="13" priority="8" operator="lessThan">
      <formula>0</formula>
    </cfRule>
  </conditionalFormatting>
  <pageMargins left="0.25" right="0.25" top="0.75" bottom="0.75" header="0.3" footer="0.3"/>
  <pageSetup paperSize="9" scale="1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</sheetPr>
  <dimension ref="A1:K237"/>
  <sheetViews>
    <sheetView zoomScale="130" zoomScaleNormal="130" workbookViewId="0">
      <pane ySplit="6" topLeftCell="A28" activePane="bottomLeft" state="frozen"/>
      <selection activeCell="B1" sqref="B1"/>
      <selection pane="bottomLeft" activeCell="D43" sqref="D43"/>
    </sheetView>
  </sheetViews>
  <sheetFormatPr defaultColWidth="9.140625" defaultRowHeight="15" x14ac:dyDescent="0.25"/>
  <cols>
    <col min="1" max="1" width="13.5703125" customWidth="1"/>
    <col min="4" max="4" width="9.42578125" style="41" bestFit="1" customWidth="1"/>
    <col min="5" max="5" width="12.5703125" customWidth="1"/>
    <col min="7" max="7" width="15.7109375" customWidth="1"/>
    <col min="8" max="8" width="12.5703125" bestFit="1" customWidth="1"/>
    <col min="9" max="9" width="10.42578125" style="21" bestFit="1" customWidth="1"/>
    <col min="10" max="10" width="9.140625" style="20"/>
    <col min="11" max="11" width="13.42578125" customWidth="1"/>
  </cols>
  <sheetData>
    <row r="1" spans="1:11" x14ac:dyDescent="0.25">
      <c r="A1" s="84" t="s">
        <v>37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18.75" x14ac:dyDescent="0.25">
      <c r="A3" s="85" t="s">
        <v>36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x14ac:dyDescent="0.25">
      <c r="A4" s="46">
        <v>2</v>
      </c>
      <c r="B4" s="46">
        <v>3</v>
      </c>
      <c r="C4" s="46">
        <v>4</v>
      </c>
      <c r="D4" s="46">
        <v>5</v>
      </c>
      <c r="E4" s="46">
        <v>6</v>
      </c>
      <c r="F4" s="46">
        <v>7</v>
      </c>
      <c r="G4" s="46">
        <v>8</v>
      </c>
      <c r="H4" s="46">
        <v>9</v>
      </c>
      <c r="I4" s="46">
        <v>10</v>
      </c>
      <c r="J4" s="46">
        <v>11</v>
      </c>
      <c r="K4" s="46">
        <v>12</v>
      </c>
    </row>
    <row r="5" spans="1:11" ht="15" customHeight="1" x14ac:dyDescent="0.25">
      <c r="A5" s="86" t="s">
        <v>3</v>
      </c>
      <c r="B5" s="84" t="s">
        <v>14</v>
      </c>
      <c r="C5" s="84" t="s">
        <v>15</v>
      </c>
      <c r="D5" s="84"/>
      <c r="E5" s="84"/>
      <c r="F5" s="84"/>
      <c r="G5" s="84"/>
      <c r="H5" s="76" t="s">
        <v>5</v>
      </c>
      <c r="I5" s="80" t="s">
        <v>12</v>
      </c>
      <c r="J5" s="82" t="s">
        <v>13</v>
      </c>
      <c r="K5" s="76" t="s">
        <v>88</v>
      </c>
    </row>
    <row r="6" spans="1:11" ht="45" x14ac:dyDescent="0.25">
      <c r="A6" s="87"/>
      <c r="B6" s="84"/>
      <c r="C6" s="14" t="s">
        <v>17</v>
      </c>
      <c r="D6" s="14" t="s">
        <v>18</v>
      </c>
      <c r="E6" s="46" t="s">
        <v>19</v>
      </c>
      <c r="F6" s="14" t="s">
        <v>11</v>
      </c>
      <c r="G6" s="14" t="s">
        <v>20</v>
      </c>
      <c r="H6" s="76"/>
      <c r="I6" s="81"/>
      <c r="J6" s="83"/>
      <c r="K6" s="76"/>
    </row>
    <row r="7" spans="1:11" x14ac:dyDescent="0.25">
      <c r="A7" s="60"/>
      <c r="B7" s="7">
        <v>0</v>
      </c>
      <c r="C7" s="68">
        <v>63890</v>
      </c>
      <c r="D7" s="68">
        <v>63890</v>
      </c>
      <c r="E7" s="68">
        <f t="shared" ref="E7:E72" si="0">D7-C7</f>
        <v>0</v>
      </c>
      <c r="F7" s="46">
        <v>8.25</v>
      </c>
      <c r="G7" s="9">
        <f t="shared" ref="G7:G71" si="1">F7*E7</f>
        <v>0</v>
      </c>
      <c r="H7" s="66"/>
      <c r="I7" s="65"/>
      <c r="J7" s="64"/>
      <c r="K7" s="9">
        <f>авг.25!K7+H7-G7</f>
        <v>0</v>
      </c>
    </row>
    <row r="8" spans="1:11" x14ac:dyDescent="0.25">
      <c r="A8" s="15"/>
      <c r="B8" s="14">
        <v>1</v>
      </c>
      <c r="C8" s="68">
        <v>56397</v>
      </c>
      <c r="D8" s="68">
        <v>56500</v>
      </c>
      <c r="E8" s="68">
        <f t="shared" si="0"/>
        <v>103</v>
      </c>
      <c r="F8" s="46">
        <v>8.25</v>
      </c>
      <c r="G8" s="9">
        <f t="shared" si="1"/>
        <v>849.75</v>
      </c>
      <c r="H8" s="66"/>
      <c r="I8" s="65"/>
      <c r="J8" s="64"/>
      <c r="K8" s="9">
        <f>авг.25!K8+H8-G8</f>
        <v>-6739.7799999999988</v>
      </c>
    </row>
    <row r="9" spans="1:11" x14ac:dyDescent="0.25">
      <c r="A9" s="15"/>
      <c r="B9" s="14">
        <v>2</v>
      </c>
      <c r="C9" s="68">
        <v>8734</v>
      </c>
      <c r="D9" s="68">
        <v>8817</v>
      </c>
      <c r="E9" s="68">
        <f t="shared" si="0"/>
        <v>83</v>
      </c>
      <c r="F9" s="46">
        <v>8.25</v>
      </c>
      <c r="G9" s="9">
        <f t="shared" si="1"/>
        <v>684.75</v>
      </c>
      <c r="H9" s="66"/>
      <c r="I9" s="65"/>
      <c r="J9" s="64"/>
      <c r="K9" s="9">
        <f>авг.25!K9+H9-G9</f>
        <v>3217.7799999999988</v>
      </c>
    </row>
    <row r="10" spans="1:11" x14ac:dyDescent="0.25">
      <c r="A10" s="11"/>
      <c r="B10" s="14">
        <v>3</v>
      </c>
      <c r="C10" s="68">
        <v>32984</v>
      </c>
      <c r="D10" s="68">
        <v>33001</v>
      </c>
      <c r="E10" s="68">
        <f t="shared" si="0"/>
        <v>17</v>
      </c>
      <c r="F10" s="46">
        <v>8.25</v>
      </c>
      <c r="G10" s="9">
        <f t="shared" si="1"/>
        <v>140.25</v>
      </c>
      <c r="H10" s="66"/>
      <c r="I10" s="65"/>
      <c r="J10" s="64"/>
      <c r="K10" s="9">
        <f>авг.25!K10+H10-G10</f>
        <v>-1633.4499999999998</v>
      </c>
    </row>
    <row r="11" spans="1:11" x14ac:dyDescent="0.25">
      <c r="A11" s="11"/>
      <c r="B11" s="14">
        <v>4</v>
      </c>
      <c r="C11" s="68">
        <v>81951</v>
      </c>
      <c r="D11" s="68">
        <v>81951</v>
      </c>
      <c r="E11" s="68">
        <f t="shared" si="0"/>
        <v>0</v>
      </c>
      <c r="F11" s="53">
        <v>0</v>
      </c>
      <c r="G11" s="9">
        <f t="shared" si="1"/>
        <v>0</v>
      </c>
      <c r="H11" s="66"/>
      <c r="I11" s="65"/>
      <c r="J11" s="64"/>
      <c r="K11" s="9">
        <f>авг.25!K11+H11-G11</f>
        <v>0</v>
      </c>
    </row>
    <row r="12" spans="1:11" x14ac:dyDescent="0.25">
      <c r="A12" s="11"/>
      <c r="B12" s="14">
        <v>5</v>
      </c>
      <c r="C12" s="68"/>
      <c r="D12" s="68"/>
      <c r="E12" s="68">
        <f t="shared" si="0"/>
        <v>0</v>
      </c>
      <c r="F12" s="46">
        <v>8.25</v>
      </c>
      <c r="G12" s="9">
        <f t="shared" si="1"/>
        <v>0</v>
      </c>
      <c r="H12" s="66"/>
      <c r="I12" s="65"/>
      <c r="J12" s="64"/>
      <c r="K12" s="9">
        <f>авг.25!K12+H12-G12</f>
        <v>0</v>
      </c>
    </row>
    <row r="13" spans="1:11" x14ac:dyDescent="0.25">
      <c r="A13" s="11"/>
      <c r="B13" s="14">
        <v>6</v>
      </c>
      <c r="C13" s="68"/>
      <c r="D13" s="68"/>
      <c r="E13" s="68">
        <f t="shared" si="0"/>
        <v>0</v>
      </c>
      <c r="F13" s="46">
        <v>8.25</v>
      </c>
      <c r="G13" s="9">
        <f t="shared" si="1"/>
        <v>0</v>
      </c>
      <c r="H13" s="66"/>
      <c r="I13" s="65"/>
      <c r="J13" s="64"/>
      <c r="K13" s="9">
        <f>авг.25!K13+H13-G13</f>
        <v>0</v>
      </c>
    </row>
    <row r="14" spans="1:11" x14ac:dyDescent="0.25">
      <c r="A14" s="14"/>
      <c r="B14" s="14">
        <v>7</v>
      </c>
      <c r="C14" s="68"/>
      <c r="D14" s="68"/>
      <c r="E14" s="68">
        <f t="shared" si="0"/>
        <v>0</v>
      </c>
      <c r="F14" s="46">
        <v>8.25</v>
      </c>
      <c r="G14" s="9">
        <f t="shared" si="1"/>
        <v>0</v>
      </c>
      <c r="H14" s="66"/>
      <c r="I14" s="65"/>
      <c r="J14" s="64"/>
      <c r="K14" s="9">
        <f>авг.25!K14+H14-G14</f>
        <v>0</v>
      </c>
    </row>
    <row r="15" spans="1:11" x14ac:dyDescent="0.25">
      <c r="A15" s="14"/>
      <c r="B15" s="14">
        <v>8</v>
      </c>
      <c r="C15" s="68">
        <v>46</v>
      </c>
      <c r="D15" s="68">
        <v>80</v>
      </c>
      <c r="E15" s="68">
        <f t="shared" si="0"/>
        <v>34</v>
      </c>
      <c r="F15" s="46">
        <v>8.25</v>
      </c>
      <c r="G15" s="9">
        <f t="shared" si="1"/>
        <v>280.5</v>
      </c>
      <c r="H15" s="66"/>
      <c r="I15" s="65"/>
      <c r="J15" s="64"/>
      <c r="K15" s="9">
        <f>авг.25!K15+H15-G15</f>
        <v>-231.51</v>
      </c>
    </row>
    <row r="16" spans="1:11" x14ac:dyDescent="0.25">
      <c r="A16" s="14"/>
      <c r="B16" s="14">
        <v>9</v>
      </c>
      <c r="C16" s="68"/>
      <c r="D16" s="68"/>
      <c r="E16" s="68">
        <f t="shared" si="0"/>
        <v>0</v>
      </c>
      <c r="F16" s="46">
        <v>8.25</v>
      </c>
      <c r="G16" s="9">
        <f t="shared" si="1"/>
        <v>0</v>
      </c>
      <c r="H16" s="66"/>
      <c r="I16" s="65"/>
      <c r="J16" s="64"/>
      <c r="K16" s="9">
        <f>авг.25!K16+H16-G16</f>
        <v>0</v>
      </c>
    </row>
    <row r="17" spans="1:11" x14ac:dyDescent="0.25">
      <c r="A17" s="11"/>
      <c r="B17" s="14">
        <v>10</v>
      </c>
      <c r="C17" s="68">
        <v>10287</v>
      </c>
      <c r="D17" s="68">
        <v>10287</v>
      </c>
      <c r="E17" s="68">
        <f t="shared" si="0"/>
        <v>0</v>
      </c>
      <c r="F17" s="46">
        <v>8.25</v>
      </c>
      <c r="G17" s="9">
        <f t="shared" si="1"/>
        <v>0</v>
      </c>
      <c r="H17" s="66"/>
      <c r="I17" s="65"/>
      <c r="J17" s="64"/>
      <c r="K17" s="9">
        <f>авг.25!K17+H17-G17</f>
        <v>0</v>
      </c>
    </row>
    <row r="18" spans="1:11" x14ac:dyDescent="0.25">
      <c r="A18" s="14"/>
      <c r="B18" s="14">
        <v>11</v>
      </c>
      <c r="C18" s="68"/>
      <c r="D18" s="68"/>
      <c r="E18" s="68">
        <f t="shared" si="0"/>
        <v>0</v>
      </c>
      <c r="F18" s="46">
        <v>8.25</v>
      </c>
      <c r="G18" s="9">
        <f t="shared" si="1"/>
        <v>0</v>
      </c>
      <c r="H18" s="66"/>
      <c r="I18" s="65"/>
      <c r="J18" s="64"/>
      <c r="K18" s="9">
        <f>авг.25!K18+H18-G18</f>
        <v>0</v>
      </c>
    </row>
    <row r="19" spans="1:11" x14ac:dyDescent="0.25">
      <c r="A19" s="14"/>
      <c r="B19" s="14">
        <v>12</v>
      </c>
      <c r="C19" s="68">
        <v>18067</v>
      </c>
      <c r="D19" s="68">
        <v>18127</v>
      </c>
      <c r="E19" s="68">
        <f t="shared" si="0"/>
        <v>60</v>
      </c>
      <c r="F19" s="53">
        <v>0</v>
      </c>
      <c r="G19" s="9">
        <f t="shared" si="1"/>
        <v>0</v>
      </c>
      <c r="H19" s="66"/>
      <c r="I19" s="65"/>
      <c r="J19" s="64"/>
      <c r="K19" s="9">
        <f>авг.25!K19+H19-G19</f>
        <v>0</v>
      </c>
    </row>
    <row r="20" spans="1:11" x14ac:dyDescent="0.25">
      <c r="A20" s="11"/>
      <c r="B20" s="14">
        <v>13</v>
      </c>
      <c r="C20" s="68">
        <v>25718</v>
      </c>
      <c r="D20" s="68">
        <v>25757</v>
      </c>
      <c r="E20" s="68">
        <f t="shared" si="0"/>
        <v>39</v>
      </c>
      <c r="F20" s="46">
        <v>8.25</v>
      </c>
      <c r="G20" s="9">
        <f t="shared" si="1"/>
        <v>321.75</v>
      </c>
      <c r="H20" s="66">
        <v>2409</v>
      </c>
      <c r="I20" s="65" t="s">
        <v>103</v>
      </c>
      <c r="J20" s="64">
        <v>45908</v>
      </c>
      <c r="K20" s="9">
        <f>авг.25!K20+H20-G20</f>
        <v>6209.28</v>
      </c>
    </row>
    <row r="21" spans="1:11" x14ac:dyDescent="0.25">
      <c r="A21" s="15"/>
      <c r="B21" s="14">
        <v>14</v>
      </c>
      <c r="C21" s="68">
        <v>7868</v>
      </c>
      <c r="D21" s="68">
        <v>7962</v>
      </c>
      <c r="E21" s="68">
        <f t="shared" si="0"/>
        <v>94</v>
      </c>
      <c r="F21" s="46">
        <v>8.25</v>
      </c>
      <c r="G21" s="9">
        <f t="shared" si="1"/>
        <v>775.5</v>
      </c>
      <c r="H21" s="66">
        <v>1155</v>
      </c>
      <c r="I21" s="65" t="s">
        <v>101</v>
      </c>
      <c r="J21" s="64">
        <v>45908</v>
      </c>
      <c r="K21" s="9">
        <f>авг.25!K21+H21-G21</f>
        <v>1013.02</v>
      </c>
    </row>
    <row r="22" spans="1:11" x14ac:dyDescent="0.25">
      <c r="A22" s="11"/>
      <c r="B22" s="14">
        <v>15</v>
      </c>
      <c r="C22" s="68">
        <v>38411</v>
      </c>
      <c r="D22" s="68">
        <v>38714</v>
      </c>
      <c r="E22" s="68">
        <f t="shared" si="0"/>
        <v>303</v>
      </c>
      <c r="F22" s="53">
        <v>6.19</v>
      </c>
      <c r="G22" s="9">
        <f t="shared" si="1"/>
        <v>1875.5700000000002</v>
      </c>
      <c r="H22" s="66"/>
      <c r="I22" s="65"/>
      <c r="J22" s="64"/>
      <c r="K22" s="9">
        <f>авг.25!K22+H22-G22</f>
        <v>25543.100000000002</v>
      </c>
    </row>
    <row r="23" spans="1:11" x14ac:dyDescent="0.25">
      <c r="A23" s="14"/>
      <c r="B23" s="14">
        <v>16</v>
      </c>
      <c r="C23" s="68">
        <v>6109</v>
      </c>
      <c r="D23" s="68">
        <v>6251</v>
      </c>
      <c r="E23" s="68">
        <f t="shared" si="0"/>
        <v>142</v>
      </c>
      <c r="F23" s="46">
        <v>8.25</v>
      </c>
      <c r="G23" s="9">
        <f t="shared" si="1"/>
        <v>1171.5</v>
      </c>
      <c r="H23" s="66">
        <v>3424.63</v>
      </c>
      <c r="I23" s="65">
        <v>114837</v>
      </c>
      <c r="J23" s="64">
        <v>45929</v>
      </c>
      <c r="K23" s="9">
        <f>авг.25!K23+H23-G23</f>
        <v>-1171.5</v>
      </c>
    </row>
    <row r="24" spans="1:11" x14ac:dyDescent="0.25">
      <c r="A24" s="14"/>
      <c r="B24" s="14">
        <v>17</v>
      </c>
      <c r="C24" s="68">
        <v>3194</v>
      </c>
      <c r="D24" s="68">
        <v>3296</v>
      </c>
      <c r="E24" s="68">
        <f t="shared" si="0"/>
        <v>102</v>
      </c>
      <c r="F24" s="53">
        <v>6.19</v>
      </c>
      <c r="G24" s="9">
        <f t="shared" si="1"/>
        <v>631.38</v>
      </c>
      <c r="H24" s="66"/>
      <c r="I24" s="65"/>
      <c r="J24" s="64"/>
      <c r="K24" s="9">
        <f>авг.25!K24+H24-G24</f>
        <v>185.5500000000003</v>
      </c>
    </row>
    <row r="25" spans="1:11" x14ac:dyDescent="0.25">
      <c r="A25" s="11"/>
      <c r="B25" s="14">
        <v>18</v>
      </c>
      <c r="C25" s="68">
        <v>2996</v>
      </c>
      <c r="D25" s="68">
        <v>2996</v>
      </c>
      <c r="E25" s="68">
        <f t="shared" si="0"/>
        <v>0</v>
      </c>
      <c r="F25" s="53">
        <v>6.19</v>
      </c>
      <c r="G25" s="9">
        <f t="shared" si="1"/>
        <v>0</v>
      </c>
      <c r="H25" s="66">
        <v>1000</v>
      </c>
      <c r="I25" s="65">
        <v>64666</v>
      </c>
      <c r="J25" s="64">
        <v>45923</v>
      </c>
      <c r="K25" s="9">
        <f>авг.25!K25+H25-G25</f>
        <v>2000</v>
      </c>
    </row>
    <row r="26" spans="1:11" x14ac:dyDescent="0.25">
      <c r="A26" s="11"/>
      <c r="B26" s="14">
        <v>19</v>
      </c>
      <c r="C26" s="68">
        <v>48270</v>
      </c>
      <c r="D26" s="68">
        <v>48620</v>
      </c>
      <c r="E26" s="68">
        <f t="shared" si="0"/>
        <v>350</v>
      </c>
      <c r="F26" s="53">
        <v>6.19</v>
      </c>
      <c r="G26" s="9">
        <f t="shared" si="1"/>
        <v>2166.5</v>
      </c>
      <c r="H26" s="66">
        <v>2000</v>
      </c>
      <c r="I26" s="65">
        <v>466427</v>
      </c>
      <c r="J26" s="64">
        <v>45910</v>
      </c>
      <c r="K26" s="9">
        <f>авг.25!K26+H26-G26</f>
        <v>1330.15</v>
      </c>
    </row>
    <row r="27" spans="1:11" x14ac:dyDescent="0.25">
      <c r="A27" s="14"/>
      <c r="B27" s="14">
        <v>20</v>
      </c>
      <c r="C27" s="68"/>
      <c r="D27" s="68"/>
      <c r="E27" s="68">
        <f t="shared" si="0"/>
        <v>0</v>
      </c>
      <c r="F27" s="46">
        <v>8.25</v>
      </c>
      <c r="G27" s="9">
        <f t="shared" si="1"/>
        <v>0</v>
      </c>
      <c r="H27" s="66"/>
      <c r="I27" s="65"/>
      <c r="J27" s="64"/>
      <c r="K27" s="9">
        <f>авг.25!K27+H27-G27</f>
        <v>0</v>
      </c>
    </row>
    <row r="28" spans="1:11" x14ac:dyDescent="0.25">
      <c r="A28" s="14"/>
      <c r="B28" s="14">
        <v>21</v>
      </c>
      <c r="C28" s="68">
        <v>72097</v>
      </c>
      <c r="D28" s="68">
        <v>72867</v>
      </c>
      <c r="E28" s="68">
        <f t="shared" si="0"/>
        <v>770</v>
      </c>
      <c r="F28" s="53">
        <v>0</v>
      </c>
      <c r="G28" s="9">
        <f t="shared" si="1"/>
        <v>0</v>
      </c>
      <c r="H28" s="66"/>
      <c r="I28" s="65"/>
      <c r="J28" s="64"/>
      <c r="K28" s="9">
        <f>авг.25!K28+H28-G28</f>
        <v>0</v>
      </c>
    </row>
    <row r="29" spans="1:11" x14ac:dyDescent="0.25">
      <c r="A29" s="14"/>
      <c r="B29" s="14">
        <v>22</v>
      </c>
      <c r="C29" s="68">
        <v>29380</v>
      </c>
      <c r="D29" s="68">
        <v>29508</v>
      </c>
      <c r="E29" s="68">
        <f t="shared" si="0"/>
        <v>128</v>
      </c>
      <c r="F29" s="53">
        <v>0</v>
      </c>
      <c r="G29" s="9">
        <f t="shared" si="1"/>
        <v>0</v>
      </c>
      <c r="H29" s="66"/>
      <c r="I29" s="65"/>
      <c r="J29" s="64"/>
      <c r="K29" s="9">
        <f>авг.25!K29+H29-G29</f>
        <v>0</v>
      </c>
    </row>
    <row r="30" spans="1:11" x14ac:dyDescent="0.25">
      <c r="A30" s="11"/>
      <c r="B30" s="14">
        <v>23</v>
      </c>
      <c r="C30" s="68">
        <v>113569</v>
      </c>
      <c r="D30" s="68">
        <v>114150</v>
      </c>
      <c r="E30" s="68">
        <f t="shared" si="0"/>
        <v>581</v>
      </c>
      <c r="F30" s="53">
        <v>6.19</v>
      </c>
      <c r="G30" s="9">
        <f t="shared" si="1"/>
        <v>3596.3900000000003</v>
      </c>
      <c r="H30" s="66">
        <v>2780</v>
      </c>
      <c r="I30" s="65">
        <v>44720</v>
      </c>
      <c r="J30" s="64">
        <v>45929</v>
      </c>
      <c r="K30" s="9">
        <f>авг.25!K30+H30-G30</f>
        <v>3994.3999999999987</v>
      </c>
    </row>
    <row r="31" spans="1:11" x14ac:dyDescent="0.25">
      <c r="A31" s="11"/>
      <c r="B31" s="14">
        <v>24</v>
      </c>
      <c r="C31" s="68">
        <v>7831</v>
      </c>
      <c r="D31" s="68">
        <v>7860</v>
      </c>
      <c r="E31" s="68">
        <f t="shared" si="0"/>
        <v>29</v>
      </c>
      <c r="F31" s="46">
        <v>8.25</v>
      </c>
      <c r="G31" s="9">
        <f t="shared" si="1"/>
        <v>239.25</v>
      </c>
      <c r="H31" s="66"/>
      <c r="I31" s="65"/>
      <c r="J31" s="64"/>
      <c r="K31" s="9">
        <f>авг.25!K31+H31-G31</f>
        <v>-2528.41</v>
      </c>
    </row>
    <row r="32" spans="1:11" x14ac:dyDescent="0.25">
      <c r="A32" s="11"/>
      <c r="B32" s="14">
        <v>25</v>
      </c>
      <c r="C32" s="68">
        <v>3595</v>
      </c>
      <c r="D32" s="68">
        <v>3595</v>
      </c>
      <c r="E32" s="68">
        <f t="shared" si="0"/>
        <v>0</v>
      </c>
      <c r="F32" s="46">
        <v>8.25</v>
      </c>
      <c r="G32" s="9">
        <f t="shared" si="1"/>
        <v>0</v>
      </c>
      <c r="H32" s="66"/>
      <c r="I32" s="65"/>
      <c r="J32" s="64"/>
      <c r="K32" s="9">
        <f>авг.25!K32+H32-G32</f>
        <v>-109.95</v>
      </c>
    </row>
    <row r="33" spans="1:11" x14ac:dyDescent="0.25">
      <c r="A33" s="11"/>
      <c r="B33" s="14">
        <v>26</v>
      </c>
      <c r="C33" s="68">
        <v>1118</v>
      </c>
      <c r="D33" s="68">
        <v>1153</v>
      </c>
      <c r="E33" s="68">
        <f t="shared" si="0"/>
        <v>35</v>
      </c>
      <c r="F33" s="46">
        <v>8.25</v>
      </c>
      <c r="G33" s="9">
        <f t="shared" si="1"/>
        <v>288.75</v>
      </c>
      <c r="H33" s="66"/>
      <c r="I33" s="65"/>
      <c r="J33" s="64"/>
      <c r="K33" s="9">
        <f>авг.25!K33+H33-G33</f>
        <v>-2402.1999999999998</v>
      </c>
    </row>
    <row r="34" spans="1:11" x14ac:dyDescent="0.25">
      <c r="A34" s="11"/>
      <c r="B34" s="14">
        <v>27</v>
      </c>
      <c r="C34" s="68">
        <v>66260</v>
      </c>
      <c r="D34" s="68">
        <v>67012</v>
      </c>
      <c r="E34" s="68">
        <f t="shared" si="0"/>
        <v>752</v>
      </c>
      <c r="F34" s="53">
        <v>6.19</v>
      </c>
      <c r="G34" s="9">
        <f t="shared" si="1"/>
        <v>4654.88</v>
      </c>
      <c r="H34" s="66"/>
      <c r="I34" s="65"/>
      <c r="J34" s="64"/>
      <c r="K34" s="9">
        <f>авг.25!K34+H34-G34</f>
        <v>-18702.59</v>
      </c>
    </row>
    <row r="35" spans="1:11" x14ac:dyDescent="0.25">
      <c r="A35" s="11"/>
      <c r="B35" s="14">
        <v>28</v>
      </c>
      <c r="C35" s="68">
        <v>84689</v>
      </c>
      <c r="D35" s="68">
        <v>85023</v>
      </c>
      <c r="E35" s="68">
        <f t="shared" si="0"/>
        <v>334</v>
      </c>
      <c r="F35" s="53">
        <v>6.19</v>
      </c>
      <c r="G35" s="9">
        <f t="shared" si="1"/>
        <v>2067.46</v>
      </c>
      <c r="H35" s="66">
        <v>2500</v>
      </c>
      <c r="I35" s="65">
        <v>189780</v>
      </c>
      <c r="J35" s="64">
        <v>45919</v>
      </c>
      <c r="K35" s="9">
        <f>авг.25!K35+H35-G35</f>
        <v>-1506.1799999999998</v>
      </c>
    </row>
    <row r="36" spans="1:11" x14ac:dyDescent="0.25">
      <c r="A36" s="11" t="s">
        <v>22</v>
      </c>
      <c r="B36" s="14">
        <v>29</v>
      </c>
      <c r="C36" s="68">
        <v>15023</v>
      </c>
      <c r="D36" s="68">
        <v>15302</v>
      </c>
      <c r="E36" s="68">
        <f t="shared" si="0"/>
        <v>279</v>
      </c>
      <c r="F36" s="46">
        <v>0</v>
      </c>
      <c r="G36" s="9">
        <f t="shared" si="1"/>
        <v>0</v>
      </c>
      <c r="H36" s="66"/>
      <c r="I36" s="65"/>
      <c r="J36" s="64"/>
      <c r="K36" s="9">
        <f>авг.25!K36+H36-G36</f>
        <v>0</v>
      </c>
    </row>
    <row r="37" spans="1:11" x14ac:dyDescent="0.25">
      <c r="A37" s="11"/>
      <c r="B37" s="14">
        <v>30</v>
      </c>
      <c r="C37" s="68">
        <v>3410</v>
      </c>
      <c r="D37" s="68">
        <v>3527</v>
      </c>
      <c r="E37" s="68">
        <f t="shared" si="0"/>
        <v>117</v>
      </c>
      <c r="F37" s="46">
        <v>8.25</v>
      </c>
      <c r="G37" s="9">
        <f t="shared" si="1"/>
        <v>965.25</v>
      </c>
      <c r="H37" s="66"/>
      <c r="I37" s="65"/>
      <c r="J37" s="64"/>
      <c r="K37" s="9">
        <f>авг.25!K37+H37-G37</f>
        <v>5859.2000000000007</v>
      </c>
    </row>
    <row r="38" spans="1:11" x14ac:dyDescent="0.25">
      <c r="A38" s="11"/>
      <c r="B38" s="17">
        <v>31</v>
      </c>
      <c r="C38" s="68">
        <v>49202</v>
      </c>
      <c r="D38" s="68">
        <v>49469</v>
      </c>
      <c r="E38" s="68">
        <f t="shared" si="0"/>
        <v>267</v>
      </c>
      <c r="F38" s="46">
        <v>8.25</v>
      </c>
      <c r="G38" s="9">
        <f t="shared" si="1"/>
        <v>2202.75</v>
      </c>
      <c r="H38" s="66">
        <v>4125</v>
      </c>
      <c r="I38" s="65">
        <v>179981</v>
      </c>
      <c r="J38" s="64">
        <v>45929</v>
      </c>
      <c r="K38" s="9">
        <f>авг.25!K38+H38-G38</f>
        <v>3931.4000000000005</v>
      </c>
    </row>
    <row r="39" spans="1:11" x14ac:dyDescent="0.25">
      <c r="A39" s="11"/>
      <c r="B39" s="14">
        <v>32</v>
      </c>
      <c r="C39" s="68"/>
      <c r="D39" s="68"/>
      <c r="E39" s="68">
        <f t="shared" si="0"/>
        <v>0</v>
      </c>
      <c r="F39" s="46">
        <v>8.25</v>
      </c>
      <c r="G39" s="9">
        <f t="shared" si="1"/>
        <v>0</v>
      </c>
      <c r="H39" s="66"/>
      <c r="I39" s="65"/>
      <c r="J39" s="64"/>
      <c r="K39" s="9">
        <f>авг.25!K39+H39-G39</f>
        <v>0</v>
      </c>
    </row>
    <row r="40" spans="1:11" x14ac:dyDescent="0.25">
      <c r="A40" s="11"/>
      <c r="B40" s="14">
        <v>33</v>
      </c>
      <c r="C40" s="68">
        <v>30236</v>
      </c>
      <c r="D40" s="68">
        <v>30746</v>
      </c>
      <c r="E40" s="68">
        <f t="shared" si="0"/>
        <v>510</v>
      </c>
      <c r="F40" s="53">
        <v>6.19</v>
      </c>
      <c r="G40" s="9">
        <f t="shared" si="1"/>
        <v>3156.9</v>
      </c>
      <c r="H40" s="66">
        <v>3000</v>
      </c>
      <c r="I40" s="65">
        <v>109486</v>
      </c>
      <c r="J40" s="64">
        <v>45917</v>
      </c>
      <c r="K40" s="9">
        <f>авг.25!K40+H40-G40</f>
        <v>9512.2400000000016</v>
      </c>
    </row>
    <row r="41" spans="1:11" x14ac:dyDescent="0.25">
      <c r="A41" s="11"/>
      <c r="B41" s="14">
        <v>34</v>
      </c>
      <c r="C41" s="68"/>
      <c r="D41" s="68"/>
      <c r="E41" s="68">
        <f t="shared" si="0"/>
        <v>0</v>
      </c>
      <c r="F41" s="46">
        <v>8.25</v>
      </c>
      <c r="G41" s="9">
        <f t="shared" si="1"/>
        <v>0</v>
      </c>
      <c r="H41" s="66"/>
      <c r="I41" s="65"/>
      <c r="J41" s="64"/>
      <c r="K41" s="9">
        <f>авг.25!K41+H41-G41</f>
        <v>0</v>
      </c>
    </row>
    <row r="42" spans="1:11" x14ac:dyDescent="0.25">
      <c r="A42" s="11"/>
      <c r="B42" s="14">
        <v>35</v>
      </c>
      <c r="C42" s="68">
        <v>8057</v>
      </c>
      <c r="D42" s="68">
        <v>8058</v>
      </c>
      <c r="E42" s="68">
        <f t="shared" si="0"/>
        <v>1</v>
      </c>
      <c r="F42" s="53">
        <v>6.19</v>
      </c>
      <c r="G42" s="9">
        <f t="shared" si="1"/>
        <v>6.19</v>
      </c>
      <c r="H42" s="66"/>
      <c r="I42" s="65"/>
      <c r="J42" s="64"/>
      <c r="K42" s="9">
        <f>авг.25!K42+H42-G42</f>
        <v>-240.18</v>
      </c>
    </row>
    <row r="43" spans="1:11" x14ac:dyDescent="0.25">
      <c r="A43" s="11"/>
      <c r="B43" s="14">
        <v>36</v>
      </c>
      <c r="C43" s="68">
        <v>55772</v>
      </c>
      <c r="D43" s="68">
        <v>55910</v>
      </c>
      <c r="E43" s="68">
        <f t="shared" si="0"/>
        <v>138</v>
      </c>
      <c r="F43" s="53">
        <v>6.19</v>
      </c>
      <c r="G43" s="9">
        <f t="shared" si="1"/>
        <v>854.22</v>
      </c>
      <c r="H43" s="66"/>
      <c r="I43" s="65"/>
      <c r="J43" s="64"/>
      <c r="K43" s="9">
        <f>авг.25!K43+H43-G43</f>
        <v>4223.41</v>
      </c>
    </row>
    <row r="44" spans="1:11" x14ac:dyDescent="0.25">
      <c r="A44" s="11"/>
      <c r="B44" s="14">
        <v>37</v>
      </c>
      <c r="C44" s="68">
        <v>23993</v>
      </c>
      <c r="D44" s="68">
        <v>24259</v>
      </c>
      <c r="E44" s="68">
        <f t="shared" si="0"/>
        <v>266</v>
      </c>
      <c r="F44" s="53">
        <v>6.19</v>
      </c>
      <c r="G44" s="9">
        <f t="shared" si="1"/>
        <v>1646.5400000000002</v>
      </c>
      <c r="H44" s="66">
        <v>1000</v>
      </c>
      <c r="I44" s="65" t="s">
        <v>100</v>
      </c>
      <c r="J44" s="64">
        <v>45908</v>
      </c>
      <c r="K44" s="9">
        <f>авг.25!K44+H44-G44</f>
        <v>-940.77999999999986</v>
      </c>
    </row>
    <row r="45" spans="1:11" x14ac:dyDescent="0.25">
      <c r="A45" s="11"/>
      <c r="B45" s="14">
        <v>38.39</v>
      </c>
      <c r="C45" s="68"/>
      <c r="D45" s="68"/>
      <c r="E45" s="68">
        <f t="shared" si="0"/>
        <v>0</v>
      </c>
      <c r="F45" s="46">
        <v>8.25</v>
      </c>
      <c r="G45" s="9">
        <f t="shared" si="1"/>
        <v>0</v>
      </c>
      <c r="H45" s="66"/>
      <c r="I45" s="65"/>
      <c r="J45" s="64"/>
      <c r="K45" s="9">
        <f>авг.25!K45+H45-G45</f>
        <v>0</v>
      </c>
    </row>
    <row r="46" spans="1:11" x14ac:dyDescent="0.25">
      <c r="A46" s="11"/>
      <c r="B46" s="14">
        <v>40</v>
      </c>
      <c r="C46" s="68">
        <v>196896</v>
      </c>
      <c r="D46" s="68">
        <v>198023</v>
      </c>
      <c r="E46" s="68">
        <f t="shared" si="0"/>
        <v>1127</v>
      </c>
      <c r="F46" s="53">
        <v>0</v>
      </c>
      <c r="G46" s="9">
        <f t="shared" si="1"/>
        <v>0</v>
      </c>
      <c r="H46" s="66"/>
      <c r="I46" s="65"/>
      <c r="J46" s="64"/>
      <c r="K46" s="9">
        <f>авг.25!K46+H46-G46</f>
        <v>0</v>
      </c>
    </row>
    <row r="47" spans="1:11" x14ac:dyDescent="0.25">
      <c r="A47" s="11"/>
      <c r="B47" s="14">
        <v>41</v>
      </c>
      <c r="C47" s="68">
        <v>86435</v>
      </c>
      <c r="D47" s="68">
        <v>87122</v>
      </c>
      <c r="E47" s="68">
        <f t="shared" si="0"/>
        <v>687</v>
      </c>
      <c r="F47" s="46">
        <v>8.25</v>
      </c>
      <c r="G47" s="9">
        <f t="shared" si="1"/>
        <v>5667.75</v>
      </c>
      <c r="H47" s="66">
        <v>11111</v>
      </c>
      <c r="I47" s="65" t="s">
        <v>92</v>
      </c>
      <c r="J47" s="64">
        <v>45902</v>
      </c>
      <c r="K47" s="9">
        <f>авг.25!K47+H47-G47</f>
        <v>-468.54000000000269</v>
      </c>
    </row>
    <row r="48" spans="1:11" x14ac:dyDescent="0.25">
      <c r="A48" s="11"/>
      <c r="B48" s="14">
        <v>42</v>
      </c>
      <c r="C48" s="68">
        <v>241427</v>
      </c>
      <c r="D48" s="68">
        <v>241427</v>
      </c>
      <c r="E48" s="68">
        <f t="shared" si="0"/>
        <v>0</v>
      </c>
      <c r="F48" s="53">
        <v>0</v>
      </c>
      <c r="G48" s="9">
        <f t="shared" si="1"/>
        <v>0</v>
      </c>
      <c r="H48" s="66"/>
      <c r="I48" s="65"/>
      <c r="J48" s="64"/>
      <c r="K48" s="9">
        <f>авг.25!K48+H48-G48</f>
        <v>0</v>
      </c>
    </row>
    <row r="49" spans="1:11" x14ac:dyDescent="0.25">
      <c r="A49" s="11"/>
      <c r="B49" s="14">
        <v>43</v>
      </c>
      <c r="C49" s="68">
        <v>144054</v>
      </c>
      <c r="D49" s="68">
        <v>144781</v>
      </c>
      <c r="E49" s="68">
        <f t="shared" si="0"/>
        <v>727</v>
      </c>
      <c r="F49" s="53">
        <v>6.19</v>
      </c>
      <c r="G49" s="9">
        <f t="shared" si="1"/>
        <v>4500.13</v>
      </c>
      <c r="H49" s="66">
        <v>3856.37</v>
      </c>
      <c r="I49" s="65" t="s">
        <v>96</v>
      </c>
      <c r="J49" s="64">
        <v>45905</v>
      </c>
      <c r="K49" s="9">
        <f>авг.25!K49+H49-G49</f>
        <v>-4500.1299999999992</v>
      </c>
    </row>
    <row r="50" spans="1:11" x14ac:dyDescent="0.25">
      <c r="A50" s="11"/>
      <c r="B50" s="14">
        <v>44</v>
      </c>
      <c r="C50" s="68"/>
      <c r="D50" s="68"/>
      <c r="E50" s="68">
        <f t="shared" si="0"/>
        <v>0</v>
      </c>
      <c r="F50" s="46">
        <v>8.25</v>
      </c>
      <c r="G50" s="9">
        <f t="shared" si="1"/>
        <v>0</v>
      </c>
      <c r="H50" s="66"/>
      <c r="I50" s="65"/>
      <c r="J50" s="64"/>
      <c r="K50" s="9">
        <f>авг.25!K50+H50-G50</f>
        <v>0</v>
      </c>
    </row>
    <row r="51" spans="1:11" x14ac:dyDescent="0.25">
      <c r="A51" s="11"/>
      <c r="B51" s="14">
        <v>45</v>
      </c>
      <c r="C51" s="70">
        <v>27</v>
      </c>
      <c r="D51" s="70">
        <v>27</v>
      </c>
      <c r="E51" s="68">
        <f t="shared" si="0"/>
        <v>0</v>
      </c>
      <c r="F51" s="46">
        <v>8.25</v>
      </c>
      <c r="G51" s="9">
        <f t="shared" si="1"/>
        <v>0</v>
      </c>
      <c r="H51" s="66"/>
      <c r="I51" s="65"/>
      <c r="J51" s="64"/>
      <c r="K51" s="9">
        <f>авг.25!K51+H51-G51</f>
        <v>0</v>
      </c>
    </row>
    <row r="52" spans="1:11" x14ac:dyDescent="0.25">
      <c r="A52" s="11"/>
      <c r="B52" s="14">
        <v>46</v>
      </c>
      <c r="C52" s="68">
        <v>30933</v>
      </c>
      <c r="D52" s="68">
        <v>31404</v>
      </c>
      <c r="E52" s="68">
        <f t="shared" si="0"/>
        <v>471</v>
      </c>
      <c r="F52" s="46">
        <v>8.25</v>
      </c>
      <c r="G52" s="9">
        <f t="shared" si="1"/>
        <v>3885.75</v>
      </c>
      <c r="H52" s="66"/>
      <c r="I52" s="65"/>
      <c r="J52" s="64"/>
      <c r="K52" s="9">
        <f>авг.25!K52+H52-G52</f>
        <v>10196.529999999992</v>
      </c>
    </row>
    <row r="53" spans="1:11" x14ac:dyDescent="0.25">
      <c r="A53" s="11"/>
      <c r="B53" s="14">
        <v>47</v>
      </c>
      <c r="C53" s="68">
        <v>2089</v>
      </c>
      <c r="D53" s="68">
        <v>2089</v>
      </c>
      <c r="E53" s="68">
        <f t="shared" si="0"/>
        <v>0</v>
      </c>
      <c r="F53" s="46">
        <v>8.25</v>
      </c>
      <c r="G53" s="9">
        <f t="shared" si="1"/>
        <v>0</v>
      </c>
      <c r="H53" s="66"/>
      <c r="I53" s="65"/>
      <c r="J53" s="64"/>
      <c r="K53" s="9">
        <f>авг.25!K53+H53-G53</f>
        <v>-7.33</v>
      </c>
    </row>
    <row r="54" spans="1:11" x14ac:dyDescent="0.25">
      <c r="A54" s="11"/>
      <c r="B54" s="14">
        <v>48</v>
      </c>
      <c r="C54" s="68">
        <v>31779</v>
      </c>
      <c r="D54" s="68">
        <v>31914</v>
      </c>
      <c r="E54" s="68">
        <f t="shared" si="0"/>
        <v>135</v>
      </c>
      <c r="F54" s="46">
        <v>8.25</v>
      </c>
      <c r="G54" s="9">
        <f t="shared" si="1"/>
        <v>1113.75</v>
      </c>
      <c r="H54" s="66">
        <v>486</v>
      </c>
      <c r="I54" s="65" t="s">
        <v>110</v>
      </c>
      <c r="J54" s="64">
        <v>45903</v>
      </c>
      <c r="K54" s="9">
        <f>авг.25!K54+H54-G54</f>
        <v>-3018.8</v>
      </c>
    </row>
    <row r="55" spans="1:11" x14ac:dyDescent="0.25">
      <c r="A55" s="14"/>
      <c r="B55" s="14">
        <v>49</v>
      </c>
      <c r="C55" s="68">
        <v>77944</v>
      </c>
      <c r="D55" s="68">
        <v>78338</v>
      </c>
      <c r="E55" s="68">
        <f t="shared" si="0"/>
        <v>394</v>
      </c>
      <c r="F55" s="53">
        <v>0</v>
      </c>
      <c r="G55" s="9">
        <f t="shared" si="1"/>
        <v>0</v>
      </c>
      <c r="H55" s="66"/>
      <c r="I55" s="65"/>
      <c r="J55" s="64"/>
      <c r="K55" s="9">
        <f>авг.25!K55+H55-G55</f>
        <v>0</v>
      </c>
    </row>
    <row r="56" spans="1:11" x14ac:dyDescent="0.25">
      <c r="A56" s="11"/>
      <c r="B56" s="14">
        <v>50</v>
      </c>
      <c r="C56" s="68">
        <v>2804</v>
      </c>
      <c r="D56" s="68">
        <v>2892</v>
      </c>
      <c r="E56" s="68">
        <f t="shared" si="0"/>
        <v>88</v>
      </c>
      <c r="F56" s="46">
        <v>8.25</v>
      </c>
      <c r="G56" s="9">
        <f t="shared" si="1"/>
        <v>726</v>
      </c>
      <c r="H56" s="66">
        <v>816.75</v>
      </c>
      <c r="I56" s="65" t="s">
        <v>99</v>
      </c>
      <c r="J56" s="64">
        <v>45908</v>
      </c>
      <c r="K56" s="9">
        <f>авг.25!K56+H56-G56</f>
        <v>-626.63</v>
      </c>
    </row>
    <row r="57" spans="1:11" x14ac:dyDescent="0.25">
      <c r="A57" s="11"/>
      <c r="B57" s="14">
        <v>51</v>
      </c>
      <c r="C57" s="68">
        <v>16657</v>
      </c>
      <c r="D57" s="68">
        <v>16692</v>
      </c>
      <c r="E57" s="68">
        <f t="shared" si="0"/>
        <v>35</v>
      </c>
      <c r="F57" s="53">
        <v>0</v>
      </c>
      <c r="G57" s="9">
        <f t="shared" si="1"/>
        <v>0</v>
      </c>
      <c r="H57" s="66"/>
      <c r="I57" s="65"/>
      <c r="J57" s="64"/>
      <c r="K57" s="9">
        <f>авг.25!K57+H57-G57</f>
        <v>0</v>
      </c>
    </row>
    <row r="58" spans="1:11" x14ac:dyDescent="0.25">
      <c r="A58" s="11"/>
      <c r="B58" s="14">
        <v>52</v>
      </c>
      <c r="C58" s="68">
        <v>128256</v>
      </c>
      <c r="D58" s="68">
        <v>128665</v>
      </c>
      <c r="E58" s="68">
        <f t="shared" si="0"/>
        <v>409</v>
      </c>
      <c r="F58" s="53">
        <v>0</v>
      </c>
      <c r="G58" s="9">
        <f t="shared" si="1"/>
        <v>0</v>
      </c>
      <c r="H58" s="66"/>
      <c r="I58" s="65"/>
      <c r="J58" s="64"/>
      <c r="K58" s="9">
        <f>авг.25!K58+H58-G58</f>
        <v>0</v>
      </c>
    </row>
    <row r="59" spans="1:11" x14ac:dyDescent="0.25">
      <c r="A59" s="11"/>
      <c r="B59" s="14">
        <v>53</v>
      </c>
      <c r="C59" s="68">
        <v>4185</v>
      </c>
      <c r="D59" s="68">
        <v>4213</v>
      </c>
      <c r="E59" s="68">
        <f t="shared" si="0"/>
        <v>28</v>
      </c>
      <c r="F59" s="46">
        <v>8.25</v>
      </c>
      <c r="G59" s="9">
        <f t="shared" si="1"/>
        <v>231</v>
      </c>
      <c r="H59" s="66"/>
      <c r="I59" s="65"/>
      <c r="J59" s="64"/>
      <c r="K59" s="9">
        <f>авг.25!K59+H59-G59</f>
        <v>2420.34</v>
      </c>
    </row>
    <row r="60" spans="1:11" x14ac:dyDescent="0.25">
      <c r="A60" s="11"/>
      <c r="B60" s="14">
        <v>54</v>
      </c>
      <c r="C60" s="68">
        <v>259</v>
      </c>
      <c r="D60" s="68">
        <v>259</v>
      </c>
      <c r="E60" s="68">
        <f t="shared" si="0"/>
        <v>0</v>
      </c>
      <c r="F60" s="46">
        <v>8.25</v>
      </c>
      <c r="G60" s="9">
        <f t="shared" si="1"/>
        <v>0</v>
      </c>
      <c r="H60" s="66"/>
      <c r="I60" s="65"/>
      <c r="J60" s="64"/>
      <c r="K60" s="9">
        <f>авг.25!K60+H60-G60</f>
        <v>-51.31</v>
      </c>
    </row>
    <row r="61" spans="1:11" x14ac:dyDescent="0.25">
      <c r="A61" s="11"/>
      <c r="B61" s="14">
        <v>55</v>
      </c>
      <c r="C61" s="68">
        <v>80127</v>
      </c>
      <c r="D61" s="68">
        <v>80127</v>
      </c>
      <c r="E61" s="68">
        <f t="shared" si="0"/>
        <v>0</v>
      </c>
      <c r="F61" s="53">
        <v>6.19</v>
      </c>
      <c r="G61" s="9">
        <f t="shared" si="1"/>
        <v>0</v>
      </c>
      <c r="H61" s="66">
        <v>7000</v>
      </c>
      <c r="I61" s="65" t="s">
        <v>111</v>
      </c>
      <c r="J61" s="64">
        <v>45903</v>
      </c>
      <c r="K61" s="9">
        <f>авг.25!K61+H61-G61</f>
        <v>-892.00000000000182</v>
      </c>
    </row>
    <row r="62" spans="1:11" x14ac:dyDescent="0.25">
      <c r="A62" s="11"/>
      <c r="B62" s="14">
        <v>56</v>
      </c>
      <c r="C62" s="68">
        <v>7886</v>
      </c>
      <c r="D62" s="68">
        <v>8035</v>
      </c>
      <c r="E62" s="68">
        <f t="shared" si="0"/>
        <v>149</v>
      </c>
      <c r="F62" s="46">
        <v>8.25</v>
      </c>
      <c r="G62" s="9">
        <f t="shared" si="1"/>
        <v>1229.25</v>
      </c>
      <c r="H62" s="66">
        <v>700</v>
      </c>
      <c r="I62" s="65">
        <v>32318</v>
      </c>
      <c r="J62" s="64">
        <v>45915</v>
      </c>
      <c r="K62" s="9">
        <f>авг.25!K62+H62-G62</f>
        <v>-3076.98</v>
      </c>
    </row>
    <row r="63" spans="1:11" x14ac:dyDescent="0.25">
      <c r="A63" s="11"/>
      <c r="B63" s="14">
        <v>57</v>
      </c>
      <c r="C63" s="68">
        <v>106895</v>
      </c>
      <c r="D63" s="68">
        <v>106895</v>
      </c>
      <c r="E63" s="68">
        <f t="shared" si="0"/>
        <v>0</v>
      </c>
      <c r="F63" s="53">
        <v>6.19</v>
      </c>
      <c r="G63" s="9">
        <f t="shared" si="1"/>
        <v>0</v>
      </c>
      <c r="H63" s="66"/>
      <c r="I63" s="65"/>
      <c r="J63" s="64"/>
      <c r="K63" s="9">
        <f>авг.25!K63+H63-G63</f>
        <v>0</v>
      </c>
    </row>
    <row r="64" spans="1:11" x14ac:dyDescent="0.25">
      <c r="A64" s="11"/>
      <c r="B64" s="14">
        <v>58</v>
      </c>
      <c r="C64" s="68"/>
      <c r="D64" s="68"/>
      <c r="E64" s="68">
        <f t="shared" si="0"/>
        <v>0</v>
      </c>
      <c r="F64" s="46">
        <v>8.25</v>
      </c>
      <c r="G64" s="9">
        <f t="shared" si="1"/>
        <v>0</v>
      </c>
      <c r="H64" s="66"/>
      <c r="I64" s="65"/>
      <c r="J64" s="64"/>
      <c r="K64" s="9">
        <f>авг.25!K64+H64-G64</f>
        <v>0</v>
      </c>
    </row>
    <row r="65" spans="1:11" x14ac:dyDescent="0.25">
      <c r="A65" s="11"/>
      <c r="B65" s="14">
        <v>59</v>
      </c>
      <c r="C65" s="68">
        <v>34997</v>
      </c>
      <c r="D65" s="68">
        <v>35516</v>
      </c>
      <c r="E65" s="68">
        <f t="shared" si="0"/>
        <v>519</v>
      </c>
      <c r="F65" s="46">
        <v>8.25</v>
      </c>
      <c r="G65" s="9">
        <f t="shared" si="1"/>
        <v>4281.75</v>
      </c>
      <c r="H65" s="66">
        <v>3615</v>
      </c>
      <c r="I65" s="65">
        <v>871824</v>
      </c>
      <c r="J65" s="64">
        <v>45919</v>
      </c>
      <c r="K65" s="9">
        <f>авг.25!K65+H65-G65</f>
        <v>-1004.9000000000005</v>
      </c>
    </row>
    <row r="66" spans="1:11" x14ac:dyDescent="0.25">
      <c r="A66" s="11"/>
      <c r="B66" s="14">
        <v>60</v>
      </c>
      <c r="C66" s="68">
        <v>31560</v>
      </c>
      <c r="D66" s="68">
        <v>31772</v>
      </c>
      <c r="E66" s="68">
        <f t="shared" si="0"/>
        <v>212</v>
      </c>
      <c r="F66" s="53">
        <v>6.19</v>
      </c>
      <c r="G66" s="9">
        <f t="shared" si="1"/>
        <v>1312.28</v>
      </c>
      <c r="H66" s="66">
        <v>968.11</v>
      </c>
      <c r="I66" s="65" t="s">
        <v>104</v>
      </c>
      <c r="J66" s="64">
        <v>45908</v>
      </c>
      <c r="K66" s="9">
        <f>авг.25!K66+H66-G66</f>
        <v>-980.04000000000008</v>
      </c>
    </row>
    <row r="67" spans="1:11" x14ac:dyDescent="0.25">
      <c r="A67" s="11"/>
      <c r="B67" s="14">
        <v>61</v>
      </c>
      <c r="C67" s="68">
        <v>96299</v>
      </c>
      <c r="D67" s="68">
        <v>96586</v>
      </c>
      <c r="E67" s="68">
        <f t="shared" si="0"/>
        <v>287</v>
      </c>
      <c r="F67" s="53">
        <v>0</v>
      </c>
      <c r="G67" s="9">
        <f t="shared" si="1"/>
        <v>0</v>
      </c>
      <c r="H67" s="66"/>
      <c r="I67" s="65"/>
      <c r="J67" s="64"/>
      <c r="K67" s="9">
        <f>авг.25!K67+H67-G67</f>
        <v>0</v>
      </c>
    </row>
    <row r="68" spans="1:11" x14ac:dyDescent="0.25">
      <c r="A68" s="11"/>
      <c r="B68" s="14">
        <v>62</v>
      </c>
      <c r="C68" s="68">
        <v>15712</v>
      </c>
      <c r="D68" s="68">
        <v>15815</v>
      </c>
      <c r="E68" s="68">
        <f t="shared" si="0"/>
        <v>103</v>
      </c>
      <c r="F68" s="46">
        <v>8.25</v>
      </c>
      <c r="G68" s="9">
        <f t="shared" si="1"/>
        <v>849.75</v>
      </c>
      <c r="H68" s="66">
        <v>815</v>
      </c>
      <c r="I68" s="65" t="s">
        <v>95</v>
      </c>
      <c r="J68" s="64">
        <v>45905</v>
      </c>
      <c r="K68" s="9">
        <f>авг.25!K68+H68-G68</f>
        <v>7131.68</v>
      </c>
    </row>
    <row r="69" spans="1:11" x14ac:dyDescent="0.25">
      <c r="A69" s="11"/>
      <c r="B69" s="14">
        <v>63</v>
      </c>
      <c r="C69" s="68">
        <v>39652</v>
      </c>
      <c r="D69" s="68">
        <v>39881</v>
      </c>
      <c r="E69" s="68">
        <f t="shared" si="0"/>
        <v>229</v>
      </c>
      <c r="F69" s="53">
        <v>6.19</v>
      </c>
      <c r="G69" s="9">
        <f t="shared" si="1"/>
        <v>1417.51</v>
      </c>
      <c r="H69" s="66">
        <v>1500</v>
      </c>
      <c r="I69" s="65" t="s">
        <v>102</v>
      </c>
      <c r="J69" s="64">
        <v>45908</v>
      </c>
      <c r="K69" s="9">
        <f>авг.25!K69+H69-G69</f>
        <v>-1492.5300000000004</v>
      </c>
    </row>
    <row r="70" spans="1:11" x14ac:dyDescent="0.25">
      <c r="A70" s="11"/>
      <c r="B70" s="14">
        <v>64</v>
      </c>
      <c r="C70" s="68">
        <v>1962</v>
      </c>
      <c r="D70" s="68">
        <v>2089</v>
      </c>
      <c r="E70" s="68">
        <f t="shared" si="0"/>
        <v>127</v>
      </c>
      <c r="F70" s="46">
        <v>8.25</v>
      </c>
      <c r="G70" s="9">
        <f t="shared" si="1"/>
        <v>1047.75</v>
      </c>
      <c r="H70" s="66">
        <v>2500</v>
      </c>
      <c r="I70" s="65">
        <v>113813</v>
      </c>
      <c r="J70" s="64">
        <v>45922</v>
      </c>
      <c r="K70" s="9">
        <f>авг.25!K70+H70-G70</f>
        <v>-995.32999999999993</v>
      </c>
    </row>
    <row r="71" spans="1:11" x14ac:dyDescent="0.25">
      <c r="A71" s="11"/>
      <c r="B71" s="14">
        <v>65</v>
      </c>
      <c r="C71" s="68">
        <v>26732</v>
      </c>
      <c r="D71" s="68">
        <v>26855</v>
      </c>
      <c r="E71" s="68">
        <f t="shared" si="0"/>
        <v>123</v>
      </c>
      <c r="F71" s="53">
        <v>6.19</v>
      </c>
      <c r="G71" s="9">
        <f t="shared" si="1"/>
        <v>761.37</v>
      </c>
      <c r="H71" s="66">
        <v>916.12</v>
      </c>
      <c r="I71" s="65" t="s">
        <v>97</v>
      </c>
      <c r="J71" s="64">
        <v>45905</v>
      </c>
      <c r="K71" s="9">
        <f>авг.25!K71+H71-G71</f>
        <v>-633.11999999999978</v>
      </c>
    </row>
    <row r="72" spans="1:11" x14ac:dyDescent="0.25">
      <c r="A72" s="11"/>
      <c r="B72" s="14">
        <v>66</v>
      </c>
      <c r="C72" s="68">
        <v>154871</v>
      </c>
      <c r="D72" s="68">
        <v>155078</v>
      </c>
      <c r="E72" s="68">
        <f t="shared" si="0"/>
        <v>207</v>
      </c>
      <c r="F72" s="53">
        <v>0</v>
      </c>
      <c r="G72" s="9">
        <f t="shared" ref="G72:G137" si="2">F72*E72</f>
        <v>0</v>
      </c>
      <c r="H72" s="66"/>
      <c r="I72" s="65"/>
      <c r="J72" s="64"/>
      <c r="K72" s="9">
        <f>авг.25!K72+H72-G72</f>
        <v>0</v>
      </c>
    </row>
    <row r="73" spans="1:11" x14ac:dyDescent="0.25">
      <c r="A73" s="14"/>
      <c r="B73" s="14">
        <v>67</v>
      </c>
      <c r="C73" s="68">
        <v>12193</v>
      </c>
      <c r="D73" s="68">
        <v>12301</v>
      </c>
      <c r="E73" s="68">
        <f t="shared" ref="E73:E137" si="3">D73-C73</f>
        <v>108</v>
      </c>
      <c r="F73" s="53">
        <v>6.19</v>
      </c>
      <c r="G73" s="9">
        <f t="shared" si="2"/>
        <v>668.5200000000001</v>
      </c>
      <c r="H73" s="66">
        <v>929</v>
      </c>
      <c r="I73" s="65">
        <v>371470</v>
      </c>
      <c r="J73" s="64">
        <v>45910</v>
      </c>
      <c r="K73" s="9">
        <f>авг.25!K73+H73-G73</f>
        <v>-125.0599999999996</v>
      </c>
    </row>
    <row r="74" spans="1:11" x14ac:dyDescent="0.25">
      <c r="A74" s="11"/>
      <c r="B74" s="14">
        <v>68</v>
      </c>
      <c r="C74" s="68"/>
      <c r="D74" s="68"/>
      <c r="E74" s="68">
        <f t="shared" si="3"/>
        <v>0</v>
      </c>
      <c r="F74" s="46">
        <v>8.25</v>
      </c>
      <c r="G74" s="9">
        <f t="shared" si="2"/>
        <v>0</v>
      </c>
      <c r="H74" s="66"/>
      <c r="I74" s="65"/>
      <c r="J74" s="64"/>
      <c r="K74" s="9">
        <f>авг.25!K74+H74-G74</f>
        <v>0</v>
      </c>
    </row>
    <row r="75" spans="1:11" x14ac:dyDescent="0.25">
      <c r="A75" s="11"/>
      <c r="B75" s="14">
        <v>69</v>
      </c>
      <c r="C75" s="68">
        <v>10666</v>
      </c>
      <c r="D75" s="68">
        <v>10666</v>
      </c>
      <c r="E75" s="68">
        <f t="shared" si="3"/>
        <v>0</v>
      </c>
      <c r="F75" s="46">
        <v>8.25</v>
      </c>
      <c r="G75" s="9">
        <f t="shared" si="2"/>
        <v>0</v>
      </c>
      <c r="H75" s="66"/>
      <c r="I75" s="65"/>
      <c r="J75" s="64"/>
      <c r="K75" s="9">
        <f>авг.25!K75+H75-G75</f>
        <v>-7.33</v>
      </c>
    </row>
    <row r="76" spans="1:11" x14ac:dyDescent="0.25">
      <c r="A76" s="11"/>
      <c r="B76" s="14">
        <v>70</v>
      </c>
      <c r="C76" s="68">
        <v>152254</v>
      </c>
      <c r="D76" s="68">
        <v>152284</v>
      </c>
      <c r="E76" s="68">
        <f t="shared" si="3"/>
        <v>30</v>
      </c>
      <c r="F76" s="46">
        <v>8.25</v>
      </c>
      <c r="G76" s="9">
        <f t="shared" si="2"/>
        <v>247.5</v>
      </c>
      <c r="H76" s="66"/>
      <c r="I76" s="65"/>
      <c r="J76" s="64"/>
      <c r="K76" s="9">
        <f>авг.25!K76+H76-G76</f>
        <v>-2732.4200000000005</v>
      </c>
    </row>
    <row r="77" spans="1:11" x14ac:dyDescent="0.25">
      <c r="A77" s="11"/>
      <c r="B77" s="14">
        <v>71</v>
      </c>
      <c r="C77" s="68">
        <v>73578</v>
      </c>
      <c r="D77" s="68">
        <v>74357</v>
      </c>
      <c r="E77" s="68">
        <f t="shared" si="3"/>
        <v>779</v>
      </c>
      <c r="F77" s="46">
        <v>8.25</v>
      </c>
      <c r="G77" s="9">
        <f t="shared" si="2"/>
        <v>6426.75</v>
      </c>
      <c r="H77" s="66">
        <f>3338.1+4000+697.4</f>
        <v>8035.5</v>
      </c>
      <c r="I77" s="65" t="s">
        <v>89</v>
      </c>
      <c r="J77" s="64">
        <v>45901</v>
      </c>
      <c r="K77" s="9">
        <f>авг.25!K77+H77-G77</f>
        <v>-1967.96</v>
      </c>
    </row>
    <row r="78" spans="1:11" x14ac:dyDescent="0.25">
      <c r="A78" s="11"/>
      <c r="B78" s="14">
        <v>72</v>
      </c>
      <c r="C78" s="68"/>
      <c r="D78" s="68"/>
      <c r="E78" s="68">
        <f t="shared" si="3"/>
        <v>0</v>
      </c>
      <c r="F78" s="46">
        <v>8.25</v>
      </c>
      <c r="G78" s="9">
        <f t="shared" si="2"/>
        <v>0</v>
      </c>
      <c r="H78" s="66"/>
      <c r="I78" s="65"/>
      <c r="J78" s="64"/>
      <c r="K78" s="9">
        <f>авг.25!K78+H78-G78</f>
        <v>0</v>
      </c>
    </row>
    <row r="79" spans="1:11" x14ac:dyDescent="0.25">
      <c r="A79" s="11"/>
      <c r="B79" s="14">
        <v>73</v>
      </c>
      <c r="C79" s="68"/>
      <c r="D79" s="68"/>
      <c r="E79" s="68">
        <f t="shared" si="3"/>
        <v>0</v>
      </c>
      <c r="F79" s="46">
        <v>8.25</v>
      </c>
      <c r="G79" s="9">
        <f t="shared" si="2"/>
        <v>0</v>
      </c>
      <c r="H79" s="66"/>
      <c r="I79" s="65"/>
      <c r="J79" s="64"/>
      <c r="K79" s="9">
        <f>авг.25!K79+H79-G79</f>
        <v>0</v>
      </c>
    </row>
    <row r="80" spans="1:11" x14ac:dyDescent="0.25">
      <c r="A80" s="11"/>
      <c r="B80" s="14">
        <v>74</v>
      </c>
      <c r="C80" s="68">
        <v>121454</v>
      </c>
      <c r="D80" s="68">
        <v>122093</v>
      </c>
      <c r="E80" s="68">
        <f t="shared" si="3"/>
        <v>639</v>
      </c>
      <c r="F80" s="53">
        <v>0</v>
      </c>
      <c r="G80" s="9">
        <f t="shared" si="2"/>
        <v>0</v>
      </c>
      <c r="H80" s="66"/>
      <c r="I80" s="65"/>
      <c r="J80" s="64"/>
      <c r="K80" s="9">
        <f>авг.25!K80+H80-G80</f>
        <v>0</v>
      </c>
    </row>
    <row r="81" spans="1:11" x14ac:dyDescent="0.25">
      <c r="A81" s="11"/>
      <c r="B81" s="14">
        <v>75</v>
      </c>
      <c r="C81" s="68">
        <v>198</v>
      </c>
      <c r="D81" s="68">
        <v>198</v>
      </c>
      <c r="E81" s="68">
        <f t="shared" si="3"/>
        <v>0</v>
      </c>
      <c r="F81" s="46">
        <v>8.25</v>
      </c>
      <c r="G81" s="9">
        <f t="shared" si="2"/>
        <v>0</v>
      </c>
      <c r="H81" s="66"/>
      <c r="I81" s="65"/>
      <c r="J81" s="64"/>
      <c r="K81" s="9">
        <f>авг.25!K81+H81-G81</f>
        <v>17.14</v>
      </c>
    </row>
    <row r="82" spans="1:11" x14ac:dyDescent="0.25">
      <c r="A82" s="11"/>
      <c r="B82" s="14">
        <v>76</v>
      </c>
      <c r="C82" s="68">
        <v>128119</v>
      </c>
      <c r="D82" s="68">
        <v>128632</v>
      </c>
      <c r="E82" s="68">
        <f t="shared" si="3"/>
        <v>513</v>
      </c>
      <c r="F82" s="53">
        <v>6.19</v>
      </c>
      <c r="G82" s="9">
        <f t="shared" si="2"/>
        <v>3175.4700000000003</v>
      </c>
      <c r="H82" s="66">
        <v>2346.6799999999998</v>
      </c>
      <c r="I82" s="65" t="s">
        <v>105</v>
      </c>
      <c r="J82" s="64">
        <v>45908</v>
      </c>
      <c r="K82" s="9">
        <f>авг.25!K82+H82-G82</f>
        <v>3053.6899999999996</v>
      </c>
    </row>
    <row r="83" spans="1:11" x14ac:dyDescent="0.25">
      <c r="A83" s="11"/>
      <c r="B83" s="14">
        <v>77</v>
      </c>
      <c r="C83" s="68">
        <v>37812</v>
      </c>
      <c r="D83" s="68">
        <v>38044</v>
      </c>
      <c r="E83" s="68">
        <f t="shared" si="3"/>
        <v>232</v>
      </c>
      <c r="F83" s="53">
        <v>6.19</v>
      </c>
      <c r="G83" s="9">
        <f t="shared" si="2"/>
        <v>1436.0800000000002</v>
      </c>
      <c r="H83" s="66"/>
      <c r="I83" s="65"/>
      <c r="J83" s="64"/>
      <c r="K83" s="9">
        <f>авг.25!K83+H83-G83</f>
        <v>998.06999999999948</v>
      </c>
    </row>
    <row r="84" spans="1:11" x14ac:dyDescent="0.25">
      <c r="A84" s="11"/>
      <c r="B84" s="14">
        <v>78</v>
      </c>
      <c r="C84" s="68"/>
      <c r="D84" s="68"/>
      <c r="E84" s="68">
        <f t="shared" si="3"/>
        <v>0</v>
      </c>
      <c r="F84" s="46">
        <v>8.25</v>
      </c>
      <c r="G84" s="9">
        <f t="shared" si="2"/>
        <v>0</v>
      </c>
      <c r="H84" s="66"/>
      <c r="I84" s="65"/>
      <c r="J84" s="64"/>
      <c r="K84" s="9">
        <f>авг.25!K84+H84-G84</f>
        <v>0</v>
      </c>
    </row>
    <row r="85" spans="1:11" x14ac:dyDescent="0.25">
      <c r="A85" s="11"/>
      <c r="B85" s="14">
        <v>79</v>
      </c>
      <c r="C85" s="68">
        <v>14344</v>
      </c>
      <c r="D85" s="68">
        <v>14534</v>
      </c>
      <c r="E85" s="68">
        <f t="shared" si="3"/>
        <v>190</v>
      </c>
      <c r="F85" s="53">
        <v>0</v>
      </c>
      <c r="G85" s="9">
        <f t="shared" si="2"/>
        <v>0</v>
      </c>
      <c r="H85" s="66"/>
      <c r="I85" s="65"/>
      <c r="J85" s="64"/>
      <c r="K85" s="9">
        <f>авг.25!K85+H85-G85</f>
        <v>0</v>
      </c>
    </row>
    <row r="86" spans="1:11" x14ac:dyDescent="0.25">
      <c r="A86" s="14"/>
      <c r="B86" s="14">
        <v>80</v>
      </c>
      <c r="C86" s="68"/>
      <c r="D86" s="68"/>
      <c r="E86" s="68">
        <f t="shared" si="3"/>
        <v>0</v>
      </c>
      <c r="F86" s="46">
        <v>8.25</v>
      </c>
      <c r="G86" s="9">
        <f t="shared" si="2"/>
        <v>0</v>
      </c>
      <c r="H86" s="66"/>
      <c r="I86" s="65"/>
      <c r="J86" s="64"/>
      <c r="K86" s="9">
        <f>авг.25!K86+H86-G86</f>
        <v>0</v>
      </c>
    </row>
    <row r="87" spans="1:11" x14ac:dyDescent="0.25">
      <c r="A87" s="14"/>
      <c r="B87" s="14">
        <v>81</v>
      </c>
      <c r="C87" s="68">
        <v>56236</v>
      </c>
      <c r="D87" s="68">
        <v>56626</v>
      </c>
      <c r="E87" s="68">
        <f t="shared" si="3"/>
        <v>390</v>
      </c>
      <c r="F87" s="46">
        <v>8.25</v>
      </c>
      <c r="G87" s="9">
        <f t="shared" si="2"/>
        <v>3217.5</v>
      </c>
      <c r="H87" s="66">
        <v>3500</v>
      </c>
      <c r="I87" s="65" t="s">
        <v>108</v>
      </c>
      <c r="J87" s="64">
        <v>45922</v>
      </c>
      <c r="K87" s="9">
        <f>авг.25!K87+H87-G87</f>
        <v>1563.4899999999998</v>
      </c>
    </row>
    <row r="88" spans="1:11" x14ac:dyDescent="0.25">
      <c r="A88" s="11"/>
      <c r="B88" s="14">
        <v>82</v>
      </c>
      <c r="C88" s="68">
        <v>6177</v>
      </c>
      <c r="D88" s="68">
        <v>6400</v>
      </c>
      <c r="E88" s="68">
        <f t="shared" si="3"/>
        <v>223</v>
      </c>
      <c r="F88" s="46">
        <v>8.25</v>
      </c>
      <c r="G88" s="9">
        <f t="shared" si="2"/>
        <v>1839.75</v>
      </c>
      <c r="H88" s="66">
        <v>520</v>
      </c>
      <c r="I88" s="65" t="s">
        <v>91</v>
      </c>
      <c r="J88" s="64">
        <v>45901</v>
      </c>
      <c r="K88" s="9">
        <f>авг.25!K88+H88-G88</f>
        <v>-1.5599999999999454</v>
      </c>
    </row>
    <row r="89" spans="1:11" x14ac:dyDescent="0.25">
      <c r="A89" s="11"/>
      <c r="B89" s="14">
        <v>83</v>
      </c>
      <c r="C89" s="68"/>
      <c r="D89" s="68"/>
      <c r="E89" s="68">
        <f t="shared" si="3"/>
        <v>0</v>
      </c>
      <c r="F89" s="46">
        <v>8.25</v>
      </c>
      <c r="G89" s="9">
        <f t="shared" si="2"/>
        <v>0</v>
      </c>
      <c r="H89" s="66"/>
      <c r="I89" s="65"/>
      <c r="J89" s="64"/>
      <c r="K89" s="9">
        <f>авг.25!K89+H89-G89</f>
        <v>0</v>
      </c>
    </row>
    <row r="90" spans="1:11" x14ac:dyDescent="0.25">
      <c r="A90" s="11"/>
      <c r="B90" s="14">
        <v>84</v>
      </c>
      <c r="C90" s="68">
        <v>3790</v>
      </c>
      <c r="D90" s="68">
        <v>3790</v>
      </c>
      <c r="E90" s="68">
        <f t="shared" si="3"/>
        <v>0</v>
      </c>
      <c r="F90" s="46">
        <v>8.25</v>
      </c>
      <c r="G90" s="9">
        <f t="shared" si="2"/>
        <v>0</v>
      </c>
      <c r="H90" s="66"/>
      <c r="I90" s="65"/>
      <c r="J90" s="64"/>
      <c r="K90" s="9">
        <f>авг.25!K90+H90-G90</f>
        <v>-6756.29</v>
      </c>
    </row>
    <row r="91" spans="1:11" x14ac:dyDescent="0.25">
      <c r="A91" s="11"/>
      <c r="B91" s="14">
        <v>85</v>
      </c>
      <c r="C91" s="68"/>
      <c r="D91" s="68"/>
      <c r="E91" s="68">
        <f t="shared" si="3"/>
        <v>0</v>
      </c>
      <c r="F91" s="46">
        <v>8.25</v>
      </c>
      <c r="G91" s="9">
        <f t="shared" si="2"/>
        <v>0</v>
      </c>
      <c r="H91" s="66"/>
      <c r="I91" s="65"/>
      <c r="J91" s="64"/>
      <c r="K91" s="9">
        <f>авг.25!K91+H91-G91</f>
        <v>0</v>
      </c>
    </row>
    <row r="92" spans="1:11" x14ac:dyDescent="0.25">
      <c r="A92" s="11"/>
      <c r="B92" s="14">
        <v>86</v>
      </c>
      <c r="C92" s="68">
        <v>16784</v>
      </c>
      <c r="D92" s="68">
        <v>17043</v>
      </c>
      <c r="E92" s="68">
        <f t="shared" si="3"/>
        <v>259</v>
      </c>
      <c r="F92" s="61">
        <v>0</v>
      </c>
      <c r="G92" s="9">
        <f t="shared" si="2"/>
        <v>0</v>
      </c>
      <c r="H92" s="66"/>
      <c r="I92" s="65"/>
      <c r="J92" s="64"/>
      <c r="K92" s="9">
        <f>авг.25!K92+H92-G92</f>
        <v>0</v>
      </c>
    </row>
    <row r="93" spans="1:11" x14ac:dyDescent="0.25">
      <c r="A93" s="11"/>
      <c r="B93" s="14">
        <v>87</v>
      </c>
      <c r="C93" s="68">
        <v>21101</v>
      </c>
      <c r="D93" s="68">
        <v>21249</v>
      </c>
      <c r="E93" s="68">
        <f t="shared" si="3"/>
        <v>148</v>
      </c>
      <c r="F93" s="46">
        <v>8.25</v>
      </c>
      <c r="G93" s="9">
        <f t="shared" si="2"/>
        <v>1221</v>
      </c>
      <c r="H93" s="66"/>
      <c r="I93" s="65"/>
      <c r="J93" s="64"/>
      <c r="K93" s="9">
        <f>авг.25!K93+H93-G93</f>
        <v>4470.0999999999995</v>
      </c>
    </row>
    <row r="94" spans="1:11" x14ac:dyDescent="0.25">
      <c r="A94" s="11"/>
      <c r="B94" s="14">
        <v>88</v>
      </c>
      <c r="C94" s="68">
        <v>77133</v>
      </c>
      <c r="D94" s="68">
        <v>77864</v>
      </c>
      <c r="E94" s="68">
        <f t="shared" si="3"/>
        <v>731</v>
      </c>
      <c r="F94" s="46">
        <v>8.25</v>
      </c>
      <c r="G94" s="9">
        <f t="shared" si="2"/>
        <v>6030.75</v>
      </c>
      <c r="H94" s="66">
        <v>4908</v>
      </c>
      <c r="I94" s="65" t="s">
        <v>93</v>
      </c>
      <c r="J94" s="64">
        <v>45904</v>
      </c>
      <c r="K94" s="9">
        <f>авг.25!K94+H94-G94</f>
        <v>2017.9800000000014</v>
      </c>
    </row>
    <row r="95" spans="1:11" x14ac:dyDescent="0.25">
      <c r="A95" s="11"/>
      <c r="B95" s="14">
        <v>89</v>
      </c>
      <c r="C95" s="68">
        <v>88673</v>
      </c>
      <c r="D95" s="68">
        <v>89791</v>
      </c>
      <c r="E95" s="68">
        <f t="shared" si="3"/>
        <v>1118</v>
      </c>
      <c r="F95" s="46">
        <v>8.25</v>
      </c>
      <c r="G95" s="9">
        <f t="shared" si="2"/>
        <v>9223.5</v>
      </c>
      <c r="H95" s="66">
        <v>4422</v>
      </c>
      <c r="I95" s="65">
        <v>565710</v>
      </c>
      <c r="J95" s="64">
        <v>45911</v>
      </c>
      <c r="K95" s="9">
        <f>авг.25!K95+H95-G95</f>
        <v>6308.77</v>
      </c>
    </row>
    <row r="96" spans="1:11" x14ac:dyDescent="0.25">
      <c r="A96" s="11"/>
      <c r="B96" s="14">
        <v>90</v>
      </c>
      <c r="C96" s="68">
        <v>12178</v>
      </c>
      <c r="D96" s="68">
        <v>12178</v>
      </c>
      <c r="E96" s="68">
        <f t="shared" si="3"/>
        <v>0</v>
      </c>
      <c r="F96" s="46">
        <v>8.25</v>
      </c>
      <c r="G96" s="9">
        <f t="shared" si="2"/>
        <v>0</v>
      </c>
      <c r="H96" s="66"/>
      <c r="I96" s="65"/>
      <c r="J96" s="64"/>
      <c r="K96" s="9">
        <f>авг.25!K96+H96-G96</f>
        <v>0</v>
      </c>
    </row>
    <row r="97" spans="1:11" x14ac:dyDescent="0.25">
      <c r="A97" s="11"/>
      <c r="B97" s="14">
        <v>91</v>
      </c>
      <c r="C97" s="68">
        <v>629</v>
      </c>
      <c r="D97" s="68">
        <v>665</v>
      </c>
      <c r="E97" s="68">
        <f t="shared" si="3"/>
        <v>36</v>
      </c>
      <c r="F97" s="46">
        <v>8.25</v>
      </c>
      <c r="G97" s="9">
        <f t="shared" si="2"/>
        <v>297</v>
      </c>
      <c r="H97" s="66"/>
      <c r="I97" s="65"/>
      <c r="J97" s="64"/>
      <c r="K97" s="9">
        <f>авг.25!K97+H97-G97</f>
        <v>1526.16</v>
      </c>
    </row>
    <row r="98" spans="1:11" x14ac:dyDescent="0.25">
      <c r="A98" s="11"/>
      <c r="B98" s="14">
        <v>92</v>
      </c>
      <c r="C98" s="68">
        <v>1122</v>
      </c>
      <c r="D98" s="68">
        <v>1123</v>
      </c>
      <c r="E98" s="68">
        <f t="shared" si="3"/>
        <v>1</v>
      </c>
      <c r="F98" s="46">
        <v>8.25</v>
      </c>
      <c r="G98" s="9">
        <f t="shared" si="2"/>
        <v>8.25</v>
      </c>
      <c r="H98" s="66"/>
      <c r="I98" s="65"/>
      <c r="J98" s="64"/>
      <c r="K98" s="9">
        <f>авг.25!K98+H98-G98</f>
        <v>-15.58</v>
      </c>
    </row>
    <row r="99" spans="1:11" x14ac:dyDescent="0.25">
      <c r="A99" s="11"/>
      <c r="B99" s="14">
        <v>93</v>
      </c>
      <c r="C99" s="68"/>
      <c r="D99" s="68"/>
      <c r="E99" s="68">
        <f t="shared" si="3"/>
        <v>0</v>
      </c>
      <c r="F99" s="46">
        <v>8.25</v>
      </c>
      <c r="G99" s="9">
        <f t="shared" si="2"/>
        <v>0</v>
      </c>
      <c r="H99" s="66"/>
      <c r="I99" s="65"/>
      <c r="J99" s="64"/>
      <c r="K99" s="9">
        <f>авг.25!K99+H99-G99</f>
        <v>0</v>
      </c>
    </row>
    <row r="100" spans="1:11" x14ac:dyDescent="0.25">
      <c r="A100" s="14"/>
      <c r="B100" s="14">
        <v>94</v>
      </c>
      <c r="C100" s="68">
        <v>16289</v>
      </c>
      <c r="D100" s="68">
        <v>16413</v>
      </c>
      <c r="E100" s="68">
        <f t="shared" si="3"/>
        <v>124</v>
      </c>
      <c r="F100" s="46">
        <v>8.25</v>
      </c>
      <c r="G100" s="9">
        <f t="shared" si="2"/>
        <v>1023</v>
      </c>
      <c r="H100" s="66">
        <f>2128.5</f>
        <v>2128.5</v>
      </c>
      <c r="I100" s="65" t="s">
        <v>109</v>
      </c>
      <c r="J100" s="64">
        <v>45924</v>
      </c>
      <c r="K100" s="9">
        <f>авг.25!K100+H100-G100</f>
        <v>-1022.9900000000007</v>
      </c>
    </row>
    <row r="101" spans="1:11" x14ac:dyDescent="0.25">
      <c r="A101" s="11"/>
      <c r="B101" s="14">
        <v>95</v>
      </c>
      <c r="C101" s="68"/>
      <c r="D101" s="68"/>
      <c r="E101" s="68">
        <f t="shared" si="3"/>
        <v>0</v>
      </c>
      <c r="F101" s="46">
        <v>8.25</v>
      </c>
      <c r="G101" s="9">
        <f t="shared" si="2"/>
        <v>0</v>
      </c>
      <c r="H101" s="66"/>
      <c r="I101" s="65"/>
      <c r="J101" s="64"/>
      <c r="K101" s="9">
        <f>авг.25!K101+H101-G101</f>
        <v>0</v>
      </c>
    </row>
    <row r="102" spans="1:11" x14ac:dyDescent="0.25">
      <c r="A102" s="11"/>
      <c r="B102" s="14">
        <v>96</v>
      </c>
      <c r="C102" s="68">
        <v>57048</v>
      </c>
      <c r="D102" s="68">
        <v>57369</v>
      </c>
      <c r="E102" s="68">
        <f t="shared" si="3"/>
        <v>321</v>
      </c>
      <c r="F102" s="53">
        <v>0</v>
      </c>
      <c r="G102" s="9">
        <f t="shared" si="2"/>
        <v>0</v>
      </c>
      <c r="H102" s="66"/>
      <c r="I102" s="65"/>
      <c r="J102" s="64"/>
      <c r="K102" s="9">
        <f>авг.25!K102+H102-G102</f>
        <v>0</v>
      </c>
    </row>
    <row r="103" spans="1:11" x14ac:dyDescent="0.25">
      <c r="A103" s="11"/>
      <c r="B103" s="14">
        <v>97</v>
      </c>
      <c r="C103" s="68">
        <v>64264</v>
      </c>
      <c r="D103" s="68">
        <v>64622</v>
      </c>
      <c r="E103" s="68">
        <f t="shared" si="3"/>
        <v>358</v>
      </c>
      <c r="F103" s="46">
        <v>8.25</v>
      </c>
      <c r="G103" s="9">
        <f t="shared" si="2"/>
        <v>2953.5</v>
      </c>
      <c r="H103" s="66"/>
      <c r="I103" s="65"/>
      <c r="J103" s="64"/>
      <c r="K103" s="9">
        <f>авг.25!K103+H103-G103</f>
        <v>-12015.71</v>
      </c>
    </row>
    <row r="104" spans="1:11" x14ac:dyDescent="0.25">
      <c r="A104" s="11"/>
      <c r="B104" s="14">
        <v>98</v>
      </c>
      <c r="C104" s="68">
        <v>26794</v>
      </c>
      <c r="D104" s="68">
        <v>27199</v>
      </c>
      <c r="E104" s="68">
        <f t="shared" si="3"/>
        <v>405</v>
      </c>
      <c r="F104" s="61">
        <v>6.19</v>
      </c>
      <c r="G104" s="9">
        <f t="shared" si="2"/>
        <v>2506.9500000000003</v>
      </c>
      <c r="H104" s="66">
        <f>1000</f>
        <v>1000</v>
      </c>
      <c r="I104" s="65" t="s">
        <v>94</v>
      </c>
      <c r="J104" s="64">
        <v>45905</v>
      </c>
      <c r="K104" s="9">
        <f>авг.25!K104+H104-G104</f>
        <v>-1419.9099999999999</v>
      </c>
    </row>
    <row r="105" spans="1:11" x14ac:dyDescent="0.25">
      <c r="A105" s="11"/>
      <c r="B105" s="14">
        <v>99</v>
      </c>
      <c r="C105" s="68">
        <v>139708</v>
      </c>
      <c r="D105" s="68">
        <v>140299</v>
      </c>
      <c r="E105" s="68">
        <f t="shared" si="3"/>
        <v>591</v>
      </c>
      <c r="F105" s="61">
        <v>6.19</v>
      </c>
      <c r="G105" s="9">
        <f t="shared" si="2"/>
        <v>3658.2900000000004</v>
      </c>
      <c r="H105" s="66">
        <v>3300</v>
      </c>
      <c r="I105" s="65" t="s">
        <v>98</v>
      </c>
      <c r="J105" s="64">
        <v>45907</v>
      </c>
      <c r="K105" s="9">
        <f>авг.25!K105+H105-G105</f>
        <v>-1232.0100000000007</v>
      </c>
    </row>
    <row r="106" spans="1:11" x14ac:dyDescent="0.25">
      <c r="A106" s="11"/>
      <c r="B106" s="14">
        <v>100</v>
      </c>
      <c r="C106" s="68">
        <v>27080</v>
      </c>
      <c r="D106" s="68">
        <v>27473</v>
      </c>
      <c r="E106" s="68">
        <f t="shared" si="3"/>
        <v>393</v>
      </c>
      <c r="F106" s="46">
        <v>8.25</v>
      </c>
      <c r="G106" s="9">
        <f t="shared" si="2"/>
        <v>3242.25</v>
      </c>
      <c r="H106" s="66"/>
      <c r="I106" s="65"/>
      <c r="J106" s="64"/>
      <c r="K106" s="9">
        <f>авг.25!K106+H106-G106</f>
        <v>-28900.100000000002</v>
      </c>
    </row>
    <row r="107" spans="1:11" x14ac:dyDescent="0.25">
      <c r="A107" s="11"/>
      <c r="B107" s="14">
        <v>101</v>
      </c>
      <c r="C107" s="68"/>
      <c r="D107" s="68"/>
      <c r="E107" s="68">
        <f t="shared" si="3"/>
        <v>0</v>
      </c>
      <c r="F107" s="46">
        <v>8.25</v>
      </c>
      <c r="G107" s="9">
        <f t="shared" si="2"/>
        <v>0</v>
      </c>
      <c r="H107" s="66"/>
      <c r="I107" s="65"/>
      <c r="J107" s="64"/>
      <c r="K107" s="9">
        <f>авг.25!K107+H107-G107</f>
        <v>0</v>
      </c>
    </row>
    <row r="108" spans="1:11" x14ac:dyDescent="0.25">
      <c r="A108" s="11"/>
      <c r="B108" s="14">
        <v>102</v>
      </c>
      <c r="C108" s="68"/>
      <c r="D108" s="68"/>
      <c r="E108" s="68">
        <f t="shared" si="3"/>
        <v>0</v>
      </c>
      <c r="F108" s="46">
        <v>8.25</v>
      </c>
      <c r="G108" s="9">
        <f t="shared" si="2"/>
        <v>0</v>
      </c>
      <c r="H108" s="66"/>
      <c r="I108" s="65"/>
      <c r="J108" s="64"/>
      <c r="K108" s="9">
        <f>авг.25!K108+H108-G108</f>
        <v>0</v>
      </c>
    </row>
    <row r="109" spans="1:11" x14ac:dyDescent="0.25">
      <c r="A109" s="11"/>
      <c r="B109" s="14">
        <v>103</v>
      </c>
      <c r="C109" s="68">
        <v>15870</v>
      </c>
      <c r="D109" s="68">
        <v>16077</v>
      </c>
      <c r="E109" s="68">
        <f t="shared" si="3"/>
        <v>207</v>
      </c>
      <c r="F109" s="53">
        <v>6.19</v>
      </c>
      <c r="G109" s="9">
        <f t="shared" si="2"/>
        <v>1281.3300000000002</v>
      </c>
      <c r="H109" s="66"/>
      <c r="I109" s="65"/>
      <c r="J109" s="64"/>
      <c r="K109" s="9">
        <f>авг.25!K109+H109-G109</f>
        <v>-2785.8200000000006</v>
      </c>
    </row>
    <row r="110" spans="1:11" x14ac:dyDescent="0.25">
      <c r="A110" s="11"/>
      <c r="B110" s="14">
        <v>104</v>
      </c>
      <c r="C110" s="68">
        <v>9986</v>
      </c>
      <c r="D110" s="68">
        <v>10001</v>
      </c>
      <c r="E110" s="68">
        <f t="shared" si="3"/>
        <v>15</v>
      </c>
      <c r="F110" s="46">
        <v>8.25</v>
      </c>
      <c r="G110" s="9">
        <f t="shared" si="2"/>
        <v>123.75</v>
      </c>
      <c r="H110" s="66"/>
      <c r="I110" s="65"/>
      <c r="J110" s="64"/>
      <c r="K110" s="9">
        <f>авг.25!K110+H110-G110</f>
        <v>-398.3</v>
      </c>
    </row>
    <row r="111" spans="1:11" x14ac:dyDescent="0.25">
      <c r="A111" s="11"/>
      <c r="B111" s="14">
        <v>105</v>
      </c>
      <c r="C111" s="68">
        <v>2441</v>
      </c>
      <c r="D111" s="68">
        <v>2449</v>
      </c>
      <c r="E111" s="68">
        <f t="shared" si="3"/>
        <v>8</v>
      </c>
      <c r="F111" s="46">
        <v>8.25</v>
      </c>
      <c r="G111" s="9">
        <f t="shared" si="2"/>
        <v>66</v>
      </c>
      <c r="H111" s="66"/>
      <c r="I111" s="65"/>
      <c r="J111" s="64"/>
      <c r="K111" s="9">
        <f>авг.25!K111+H111-G111</f>
        <v>2924.5699999999997</v>
      </c>
    </row>
    <row r="112" spans="1:11" x14ac:dyDescent="0.25">
      <c r="A112" s="11"/>
      <c r="B112" s="14">
        <v>106</v>
      </c>
      <c r="C112" s="68"/>
      <c r="D112" s="68"/>
      <c r="E112" s="68">
        <f t="shared" si="3"/>
        <v>0</v>
      </c>
      <c r="F112" s="46">
        <v>8.25</v>
      </c>
      <c r="G112" s="9">
        <f t="shared" si="2"/>
        <v>0</v>
      </c>
      <c r="H112" s="66"/>
      <c r="I112" s="65"/>
      <c r="J112" s="64"/>
      <c r="K112" s="9">
        <f>авг.25!K112+H112-G112</f>
        <v>0</v>
      </c>
    </row>
    <row r="113" spans="1:11" x14ac:dyDescent="0.25">
      <c r="A113" s="11"/>
      <c r="B113" s="14">
        <v>107</v>
      </c>
      <c r="C113" s="68">
        <v>1750</v>
      </c>
      <c r="D113" s="68">
        <v>1750</v>
      </c>
      <c r="E113" s="68">
        <f t="shared" si="3"/>
        <v>0</v>
      </c>
      <c r="F113" s="46">
        <v>8.25</v>
      </c>
      <c r="G113" s="9">
        <f t="shared" si="2"/>
        <v>0</v>
      </c>
      <c r="H113" s="66"/>
      <c r="I113" s="65"/>
      <c r="J113" s="64"/>
      <c r="K113" s="9">
        <f>авг.25!K113+H113-G113</f>
        <v>885.54</v>
      </c>
    </row>
    <row r="114" spans="1:11" x14ac:dyDescent="0.25">
      <c r="A114" s="11"/>
      <c r="B114" s="14">
        <v>108</v>
      </c>
      <c r="C114" s="68"/>
      <c r="D114" s="68"/>
      <c r="E114" s="68">
        <f t="shared" si="3"/>
        <v>0</v>
      </c>
      <c r="F114" s="46">
        <v>8.25</v>
      </c>
      <c r="G114" s="9">
        <f t="shared" si="2"/>
        <v>0</v>
      </c>
      <c r="H114" s="66"/>
      <c r="I114" s="65"/>
      <c r="J114" s="64"/>
      <c r="K114" s="9">
        <f>авг.25!K114+H114-G114</f>
        <v>0</v>
      </c>
    </row>
    <row r="115" spans="1:11" x14ac:dyDescent="0.25">
      <c r="A115" s="11"/>
      <c r="B115" s="14">
        <v>109</v>
      </c>
      <c r="C115" s="68"/>
      <c r="D115" s="68"/>
      <c r="E115" s="68">
        <f t="shared" si="3"/>
        <v>0</v>
      </c>
      <c r="F115" s="46">
        <v>8.25</v>
      </c>
      <c r="G115" s="9">
        <f t="shared" si="2"/>
        <v>0</v>
      </c>
      <c r="H115" s="66"/>
      <c r="I115" s="65"/>
      <c r="J115" s="64"/>
      <c r="K115" s="9">
        <f>авг.25!K115+H115-G115</f>
        <v>0</v>
      </c>
    </row>
    <row r="116" spans="1:11" x14ac:dyDescent="0.25">
      <c r="A116" s="11"/>
      <c r="B116" s="14">
        <v>110</v>
      </c>
      <c r="C116" s="68"/>
      <c r="D116" s="68"/>
      <c r="E116" s="68">
        <f t="shared" si="3"/>
        <v>0</v>
      </c>
      <c r="F116" s="46">
        <v>8.25</v>
      </c>
      <c r="G116" s="9">
        <f t="shared" si="2"/>
        <v>0</v>
      </c>
      <c r="H116" s="66"/>
      <c r="I116" s="65"/>
      <c r="J116" s="64"/>
      <c r="K116" s="9">
        <f>авг.25!K116+H116-G116</f>
        <v>0</v>
      </c>
    </row>
    <row r="117" spans="1:11" x14ac:dyDescent="0.25">
      <c r="A117" s="11"/>
      <c r="B117" s="14">
        <v>111</v>
      </c>
      <c r="C117" s="68">
        <v>14987</v>
      </c>
      <c r="D117" s="68">
        <v>15059</v>
      </c>
      <c r="E117" s="68">
        <f t="shared" si="3"/>
        <v>72</v>
      </c>
      <c r="F117" s="46">
        <v>8.25</v>
      </c>
      <c r="G117" s="9">
        <f t="shared" si="2"/>
        <v>594</v>
      </c>
      <c r="H117" s="66"/>
      <c r="I117" s="65"/>
      <c r="J117" s="64"/>
      <c r="K117" s="9">
        <f>авг.25!K117+H117-G117</f>
        <v>4704.1000000000004</v>
      </c>
    </row>
    <row r="118" spans="1:11" x14ac:dyDescent="0.25">
      <c r="A118" s="11"/>
      <c r="B118" s="14">
        <v>112</v>
      </c>
      <c r="C118" s="68">
        <v>132533</v>
      </c>
      <c r="D118" s="68">
        <v>132893</v>
      </c>
      <c r="E118" s="68">
        <f t="shared" si="3"/>
        <v>360</v>
      </c>
      <c r="F118" s="53">
        <v>0</v>
      </c>
      <c r="G118" s="9">
        <f t="shared" si="2"/>
        <v>0</v>
      </c>
      <c r="H118" s="66"/>
      <c r="I118" s="65"/>
      <c r="J118" s="64"/>
      <c r="K118" s="9">
        <f>авг.25!K118+H118-G118</f>
        <v>0</v>
      </c>
    </row>
    <row r="119" spans="1:11" x14ac:dyDescent="0.25">
      <c r="A119" s="11"/>
      <c r="B119" s="14">
        <v>113</v>
      </c>
      <c r="C119" s="68"/>
      <c r="D119" s="68"/>
      <c r="E119" s="68">
        <f t="shared" si="3"/>
        <v>0</v>
      </c>
      <c r="F119" s="46">
        <v>8.25</v>
      </c>
      <c r="G119" s="9">
        <f t="shared" si="2"/>
        <v>0</v>
      </c>
      <c r="H119" s="66"/>
      <c r="I119" s="65"/>
      <c r="J119" s="64"/>
      <c r="K119" s="9">
        <f>авг.25!K119+H119-G119</f>
        <v>0</v>
      </c>
    </row>
    <row r="120" spans="1:11" x14ac:dyDescent="0.25">
      <c r="A120" s="14"/>
      <c r="B120" s="14">
        <v>114</v>
      </c>
      <c r="C120" s="68">
        <v>7214</v>
      </c>
      <c r="D120" s="68">
        <v>7309</v>
      </c>
      <c r="E120" s="68">
        <f t="shared" si="3"/>
        <v>95</v>
      </c>
      <c r="F120" s="46">
        <v>8.25</v>
      </c>
      <c r="G120" s="9">
        <f t="shared" si="2"/>
        <v>783.75</v>
      </c>
      <c r="H120" s="66"/>
      <c r="I120" s="65"/>
      <c r="J120" s="64"/>
      <c r="K120" s="9">
        <f>авг.25!K120+H120-G120</f>
        <v>-783.75</v>
      </c>
    </row>
    <row r="121" spans="1:11" x14ac:dyDescent="0.25">
      <c r="A121" s="11"/>
      <c r="B121" s="14">
        <v>115</v>
      </c>
      <c r="C121" s="68">
        <v>45825</v>
      </c>
      <c r="D121" s="68">
        <v>46299</v>
      </c>
      <c r="E121" s="68">
        <f t="shared" si="3"/>
        <v>474</v>
      </c>
      <c r="F121" s="53">
        <v>0</v>
      </c>
      <c r="G121" s="9">
        <f t="shared" si="2"/>
        <v>0</v>
      </c>
      <c r="H121" s="66"/>
      <c r="I121" s="65"/>
      <c r="J121" s="64"/>
      <c r="K121" s="9">
        <f>авг.25!K121+[1]сен.25!F116-G121</f>
        <v>8960</v>
      </c>
    </row>
    <row r="122" spans="1:11" x14ac:dyDescent="0.25">
      <c r="A122" s="11"/>
      <c r="B122" s="14">
        <v>116</v>
      </c>
      <c r="C122" s="68">
        <v>56555</v>
      </c>
      <c r="D122" s="68">
        <v>56896</v>
      </c>
      <c r="E122" s="68">
        <f t="shared" si="3"/>
        <v>341</v>
      </c>
      <c r="F122" s="53">
        <v>0</v>
      </c>
      <c r="G122" s="9">
        <f t="shared" si="2"/>
        <v>0</v>
      </c>
      <c r="H122" s="66"/>
      <c r="I122" s="65"/>
      <c r="J122" s="64"/>
      <c r="K122" s="9">
        <f>авг.25!K122+H122-G122</f>
        <v>0</v>
      </c>
    </row>
    <row r="123" spans="1:11" x14ac:dyDescent="0.25">
      <c r="A123" s="11"/>
      <c r="B123" s="14">
        <v>117</v>
      </c>
      <c r="C123" s="68">
        <v>90476</v>
      </c>
      <c r="D123" s="68">
        <v>90789</v>
      </c>
      <c r="E123" s="68">
        <f t="shared" si="3"/>
        <v>313</v>
      </c>
      <c r="F123" s="53">
        <v>0</v>
      </c>
      <c r="G123" s="9">
        <f t="shared" si="2"/>
        <v>0</v>
      </c>
      <c r="H123" s="66"/>
      <c r="I123" s="65"/>
      <c r="J123" s="64"/>
      <c r="K123" s="9">
        <f>авг.25!K123+H123-G123</f>
        <v>0</v>
      </c>
    </row>
    <row r="124" spans="1:11" x14ac:dyDescent="0.25">
      <c r="A124" s="11"/>
      <c r="B124" s="14">
        <v>118</v>
      </c>
      <c r="C124" s="68">
        <v>7116</v>
      </c>
      <c r="D124" s="68">
        <v>7191</v>
      </c>
      <c r="E124" s="68">
        <f t="shared" si="3"/>
        <v>75</v>
      </c>
      <c r="F124" s="46">
        <v>8.25</v>
      </c>
      <c r="G124" s="9">
        <f t="shared" si="2"/>
        <v>618.75</v>
      </c>
      <c r="H124" s="66">
        <v>300</v>
      </c>
      <c r="I124" s="65">
        <v>961555</v>
      </c>
      <c r="J124" s="64">
        <v>45917</v>
      </c>
      <c r="K124" s="9">
        <f>авг.25!K124+H124-G124</f>
        <v>-2613.4</v>
      </c>
    </row>
    <row r="125" spans="1:11" x14ac:dyDescent="0.25">
      <c r="A125" s="11"/>
      <c r="B125" s="14">
        <v>119</v>
      </c>
      <c r="C125" s="68">
        <v>34810</v>
      </c>
      <c r="D125" s="68">
        <v>35173</v>
      </c>
      <c r="E125" s="68">
        <f t="shared" si="3"/>
        <v>363</v>
      </c>
      <c r="F125" s="46">
        <v>8.25</v>
      </c>
      <c r="G125" s="9">
        <f t="shared" si="2"/>
        <v>2994.75</v>
      </c>
      <c r="H125" s="66"/>
      <c r="I125" s="65"/>
      <c r="J125" s="64"/>
      <c r="K125" s="9">
        <f>авг.25!K125+H125-G125</f>
        <v>3687.0900000000038</v>
      </c>
    </row>
    <row r="126" spans="1:11" x14ac:dyDescent="0.25">
      <c r="A126" s="11"/>
      <c r="B126" s="14">
        <v>120</v>
      </c>
      <c r="C126" s="68"/>
      <c r="D126" s="68"/>
      <c r="E126" s="68">
        <f t="shared" si="3"/>
        <v>0</v>
      </c>
      <c r="F126" s="46">
        <v>8.25</v>
      </c>
      <c r="G126" s="9">
        <f t="shared" si="2"/>
        <v>0</v>
      </c>
      <c r="H126" s="66"/>
      <c r="I126" s="65"/>
      <c r="J126" s="64"/>
      <c r="K126" s="9">
        <f>авг.25!K126+H126-G126</f>
        <v>0</v>
      </c>
    </row>
    <row r="127" spans="1:11" x14ac:dyDescent="0.25">
      <c r="A127" s="11"/>
      <c r="B127" s="14">
        <v>121</v>
      </c>
      <c r="C127" s="68"/>
      <c r="D127" s="68"/>
      <c r="E127" s="68">
        <f t="shared" si="3"/>
        <v>0</v>
      </c>
      <c r="F127" s="46">
        <v>8.25</v>
      </c>
      <c r="G127" s="9">
        <f t="shared" si="2"/>
        <v>0</v>
      </c>
      <c r="H127" s="66"/>
      <c r="I127" s="65"/>
      <c r="J127" s="64"/>
      <c r="K127" s="9">
        <f>авг.25!K127+H127-G127</f>
        <v>0</v>
      </c>
    </row>
    <row r="128" spans="1:11" x14ac:dyDescent="0.25">
      <c r="A128" s="11"/>
      <c r="B128" s="14">
        <v>122</v>
      </c>
      <c r="C128" s="68"/>
      <c r="D128" s="68"/>
      <c r="E128" s="68">
        <f t="shared" si="3"/>
        <v>0</v>
      </c>
      <c r="F128" s="46">
        <v>8.25</v>
      </c>
      <c r="G128" s="9">
        <f t="shared" si="2"/>
        <v>0</v>
      </c>
      <c r="H128" s="66"/>
      <c r="I128" s="65"/>
      <c r="J128" s="64"/>
      <c r="K128" s="9">
        <f>авг.25!K128+H128-G128</f>
        <v>0</v>
      </c>
    </row>
    <row r="129" spans="1:11" x14ac:dyDescent="0.25">
      <c r="A129" s="11"/>
      <c r="B129" s="14">
        <v>123</v>
      </c>
      <c r="C129" s="68"/>
      <c r="D129" s="68"/>
      <c r="E129" s="68">
        <f t="shared" si="3"/>
        <v>0</v>
      </c>
      <c r="F129" s="46">
        <v>8.25</v>
      </c>
      <c r="G129" s="9">
        <f t="shared" si="2"/>
        <v>0</v>
      </c>
      <c r="H129" s="66"/>
      <c r="I129" s="65"/>
      <c r="J129" s="64"/>
      <c r="K129" s="9">
        <f>авг.25!K129+H129-G129</f>
        <v>0</v>
      </c>
    </row>
    <row r="130" spans="1:11" x14ac:dyDescent="0.25">
      <c r="A130" s="11"/>
      <c r="B130" s="14">
        <v>124</v>
      </c>
      <c r="C130" s="68"/>
      <c r="D130" s="68"/>
      <c r="E130" s="68">
        <f t="shared" si="3"/>
        <v>0</v>
      </c>
      <c r="F130" s="46">
        <v>8.25</v>
      </c>
      <c r="G130" s="9">
        <f t="shared" si="2"/>
        <v>0</v>
      </c>
      <c r="H130" s="66"/>
      <c r="I130" s="65"/>
      <c r="J130" s="64"/>
      <c r="K130" s="9">
        <f>авг.25!K130+H130-G130</f>
        <v>0</v>
      </c>
    </row>
    <row r="131" spans="1:11" x14ac:dyDescent="0.25">
      <c r="A131" s="11"/>
      <c r="B131" s="14">
        <v>125</v>
      </c>
      <c r="C131" s="68"/>
      <c r="D131" s="68"/>
      <c r="E131" s="68">
        <f t="shared" si="3"/>
        <v>0</v>
      </c>
      <c r="F131" s="46">
        <v>8.25</v>
      </c>
      <c r="G131" s="9">
        <f t="shared" si="2"/>
        <v>0</v>
      </c>
      <c r="H131" s="66"/>
      <c r="I131" s="65"/>
      <c r="J131" s="64"/>
      <c r="K131" s="9">
        <f>авг.25!K131+H131-G131</f>
        <v>0</v>
      </c>
    </row>
    <row r="132" spans="1:11" x14ac:dyDescent="0.25">
      <c r="A132" s="11"/>
      <c r="B132" s="14">
        <v>126</v>
      </c>
      <c r="C132" s="68"/>
      <c r="D132" s="68"/>
      <c r="E132" s="68">
        <f t="shared" si="3"/>
        <v>0</v>
      </c>
      <c r="F132" s="46">
        <v>8.25</v>
      </c>
      <c r="G132" s="9">
        <f t="shared" si="2"/>
        <v>0</v>
      </c>
      <c r="H132" s="66"/>
      <c r="I132" s="65"/>
      <c r="J132" s="64"/>
      <c r="K132" s="9">
        <f>авг.25!K132+H132-G132</f>
        <v>0</v>
      </c>
    </row>
    <row r="133" spans="1:11" x14ac:dyDescent="0.25">
      <c r="A133" s="11"/>
      <c r="B133" s="14">
        <v>127</v>
      </c>
      <c r="C133" s="68"/>
      <c r="D133" s="68"/>
      <c r="E133" s="68">
        <f t="shared" si="3"/>
        <v>0</v>
      </c>
      <c r="F133" s="46">
        <v>8.25</v>
      </c>
      <c r="G133" s="9">
        <f t="shared" si="2"/>
        <v>0</v>
      </c>
      <c r="H133" s="66"/>
      <c r="I133" s="65"/>
      <c r="J133" s="64"/>
      <c r="K133" s="9">
        <f>авг.25!K133+H133-G133</f>
        <v>0</v>
      </c>
    </row>
    <row r="134" spans="1:11" x14ac:dyDescent="0.25">
      <c r="A134" s="11"/>
      <c r="B134" s="14">
        <v>128</v>
      </c>
      <c r="C134" s="68"/>
      <c r="D134" s="68"/>
      <c r="E134" s="68">
        <f t="shared" si="3"/>
        <v>0</v>
      </c>
      <c r="F134" s="46">
        <v>8.25</v>
      </c>
      <c r="G134" s="9">
        <f t="shared" si="2"/>
        <v>0</v>
      </c>
      <c r="H134" s="66"/>
      <c r="I134" s="65"/>
      <c r="J134" s="64"/>
      <c r="K134" s="9">
        <f>авг.25!K134+H134-G134</f>
        <v>0</v>
      </c>
    </row>
    <row r="135" spans="1:11" x14ac:dyDescent="0.25">
      <c r="A135" s="11"/>
      <c r="B135" s="14">
        <v>129</v>
      </c>
      <c r="C135" s="68"/>
      <c r="D135" s="68"/>
      <c r="E135" s="68">
        <f t="shared" si="3"/>
        <v>0</v>
      </c>
      <c r="F135" s="46">
        <v>8.25</v>
      </c>
      <c r="G135" s="9">
        <f t="shared" si="2"/>
        <v>0</v>
      </c>
      <c r="H135" s="66"/>
      <c r="I135" s="65"/>
      <c r="J135" s="64"/>
      <c r="K135" s="9">
        <f>авг.25!K135+H135-G135</f>
        <v>0</v>
      </c>
    </row>
    <row r="136" spans="1:11" x14ac:dyDescent="0.25">
      <c r="A136" s="11"/>
      <c r="B136" s="14">
        <v>130</v>
      </c>
      <c r="C136" s="68"/>
      <c r="D136" s="68"/>
      <c r="E136" s="68">
        <f t="shared" si="3"/>
        <v>0</v>
      </c>
      <c r="F136" s="46">
        <v>8.25</v>
      </c>
      <c r="G136" s="9">
        <f t="shared" si="2"/>
        <v>0</v>
      </c>
      <c r="H136" s="66"/>
      <c r="I136" s="65"/>
      <c r="J136" s="64"/>
      <c r="K136" s="9">
        <f>авг.25!K136+H136-G136</f>
        <v>0</v>
      </c>
    </row>
    <row r="137" spans="1:11" x14ac:dyDescent="0.25">
      <c r="A137" s="11"/>
      <c r="B137" s="14">
        <v>131</v>
      </c>
      <c r="C137" s="68"/>
      <c r="D137" s="68"/>
      <c r="E137" s="68">
        <f t="shared" si="3"/>
        <v>0</v>
      </c>
      <c r="F137" s="46">
        <v>8.25</v>
      </c>
      <c r="G137" s="9">
        <f t="shared" si="2"/>
        <v>0</v>
      </c>
      <c r="H137" s="66"/>
      <c r="I137" s="65"/>
      <c r="J137" s="64"/>
      <c r="K137" s="9">
        <f>авг.25!K137+H137-G137</f>
        <v>0</v>
      </c>
    </row>
    <row r="138" spans="1:11" x14ac:dyDescent="0.25">
      <c r="A138" s="11"/>
      <c r="B138" s="14">
        <v>132</v>
      </c>
      <c r="C138" s="68"/>
      <c r="D138" s="68"/>
      <c r="E138" s="68">
        <f t="shared" ref="E138:E163" si="4">D138-C138</f>
        <v>0</v>
      </c>
      <c r="F138" s="46">
        <v>8.25</v>
      </c>
      <c r="G138" s="9">
        <f t="shared" ref="G138:G163" si="5">F138*E138</f>
        <v>0</v>
      </c>
      <c r="H138" s="66"/>
      <c r="I138" s="65"/>
      <c r="J138" s="64"/>
      <c r="K138" s="9">
        <f>авг.25!K138+H138-G138</f>
        <v>0</v>
      </c>
    </row>
    <row r="139" spans="1:11" x14ac:dyDescent="0.25">
      <c r="A139" s="11"/>
      <c r="B139" s="14">
        <v>133</v>
      </c>
      <c r="C139" s="68"/>
      <c r="D139" s="68"/>
      <c r="E139" s="68">
        <f t="shared" si="4"/>
        <v>0</v>
      </c>
      <c r="F139" s="46">
        <v>8.25</v>
      </c>
      <c r="G139" s="9">
        <f t="shared" si="5"/>
        <v>0</v>
      </c>
      <c r="H139" s="66"/>
      <c r="I139" s="65"/>
      <c r="J139" s="64"/>
      <c r="K139" s="9">
        <f>авг.25!K139+H139-G139</f>
        <v>0</v>
      </c>
    </row>
    <row r="140" spans="1:11" x14ac:dyDescent="0.25">
      <c r="A140" s="11"/>
      <c r="B140" s="14">
        <v>134</v>
      </c>
      <c r="C140" s="68"/>
      <c r="D140" s="68"/>
      <c r="E140" s="68">
        <f t="shared" si="4"/>
        <v>0</v>
      </c>
      <c r="F140" s="46">
        <v>8.25</v>
      </c>
      <c r="G140" s="9">
        <f t="shared" si="5"/>
        <v>0</v>
      </c>
      <c r="H140" s="66"/>
      <c r="I140" s="65"/>
      <c r="J140" s="64"/>
      <c r="K140" s="9">
        <f>авг.25!K140+H140-G140</f>
        <v>0</v>
      </c>
    </row>
    <row r="141" spans="1:11" x14ac:dyDescent="0.25">
      <c r="A141" s="11"/>
      <c r="B141" s="14">
        <v>135</v>
      </c>
      <c r="C141" s="68"/>
      <c r="D141" s="68"/>
      <c r="E141" s="68">
        <f t="shared" si="4"/>
        <v>0</v>
      </c>
      <c r="F141" s="46">
        <v>8.25</v>
      </c>
      <c r="G141" s="9">
        <f t="shared" si="5"/>
        <v>0</v>
      </c>
      <c r="H141" s="66"/>
      <c r="I141" s="65"/>
      <c r="J141" s="64"/>
      <c r="K141" s="9">
        <f>авг.25!K141+H141-G141</f>
        <v>0</v>
      </c>
    </row>
    <row r="142" spans="1:11" x14ac:dyDescent="0.25">
      <c r="A142" s="11"/>
      <c r="B142" s="14">
        <v>136</v>
      </c>
      <c r="C142" s="68"/>
      <c r="D142" s="68"/>
      <c r="E142" s="68">
        <f t="shared" si="4"/>
        <v>0</v>
      </c>
      <c r="F142" s="46">
        <v>8.25</v>
      </c>
      <c r="G142" s="9">
        <f t="shared" si="5"/>
        <v>0</v>
      </c>
      <c r="H142" s="66"/>
      <c r="I142" s="65"/>
      <c r="J142" s="64"/>
      <c r="K142" s="9">
        <f>авг.25!K142+H142-G142</f>
        <v>0</v>
      </c>
    </row>
    <row r="143" spans="1:11" x14ac:dyDescent="0.25">
      <c r="A143" s="11"/>
      <c r="B143" s="14">
        <v>137</v>
      </c>
      <c r="C143" s="68"/>
      <c r="D143" s="68"/>
      <c r="E143" s="68">
        <f t="shared" si="4"/>
        <v>0</v>
      </c>
      <c r="F143" s="46">
        <v>8.25</v>
      </c>
      <c r="G143" s="9">
        <f t="shared" si="5"/>
        <v>0</v>
      </c>
      <c r="H143" s="66"/>
      <c r="I143" s="65"/>
      <c r="J143" s="64"/>
      <c r="K143" s="9">
        <f>авг.25!K143+H143-G143</f>
        <v>0</v>
      </c>
    </row>
    <row r="144" spans="1:11" x14ac:dyDescent="0.25">
      <c r="A144" s="11"/>
      <c r="B144" s="14">
        <v>138</v>
      </c>
      <c r="C144" s="68"/>
      <c r="D144" s="68"/>
      <c r="E144" s="68">
        <f t="shared" si="4"/>
        <v>0</v>
      </c>
      <c r="F144" s="46">
        <v>8.25</v>
      </c>
      <c r="G144" s="9">
        <f t="shared" si="5"/>
        <v>0</v>
      </c>
      <c r="H144" s="66"/>
      <c r="I144" s="65"/>
      <c r="J144" s="64"/>
      <c r="K144" s="9">
        <f>авг.25!K144+H144-G144</f>
        <v>0</v>
      </c>
    </row>
    <row r="145" spans="1:11" x14ac:dyDescent="0.25">
      <c r="A145" s="14"/>
      <c r="B145" s="14">
        <v>139</v>
      </c>
      <c r="C145" s="68">
        <v>72820</v>
      </c>
      <c r="D145" s="68">
        <v>73189</v>
      </c>
      <c r="E145" s="68">
        <f t="shared" si="4"/>
        <v>369</v>
      </c>
      <c r="F145" s="53">
        <v>6.19</v>
      </c>
      <c r="G145" s="9">
        <f t="shared" si="5"/>
        <v>2284.11</v>
      </c>
      <c r="H145" s="66">
        <v>1500</v>
      </c>
      <c r="I145" s="65">
        <v>344652</v>
      </c>
      <c r="J145" s="64">
        <v>45915</v>
      </c>
      <c r="K145" s="9">
        <f>авг.25!K145+H145-G145</f>
        <v>4819.09</v>
      </c>
    </row>
    <row r="146" spans="1:11" x14ac:dyDescent="0.25">
      <c r="A146" s="11"/>
      <c r="B146" s="14">
        <v>140</v>
      </c>
      <c r="C146" s="68">
        <v>11871</v>
      </c>
      <c r="D146" s="68">
        <v>11929</v>
      </c>
      <c r="E146" s="68">
        <f t="shared" si="4"/>
        <v>58</v>
      </c>
      <c r="F146" s="46">
        <v>8.25</v>
      </c>
      <c r="G146" s="9">
        <f t="shared" si="5"/>
        <v>478.5</v>
      </c>
      <c r="H146" s="66">
        <v>1760</v>
      </c>
      <c r="I146" s="65">
        <v>657630</v>
      </c>
      <c r="J146" s="64">
        <v>45909</v>
      </c>
      <c r="K146" s="9">
        <f>авг.25!K146+H146-G146</f>
        <v>-328.07000000000016</v>
      </c>
    </row>
    <row r="147" spans="1:11" x14ac:dyDescent="0.25">
      <c r="A147" s="11"/>
      <c r="B147" s="14">
        <v>141</v>
      </c>
      <c r="C147" s="68">
        <v>3788</v>
      </c>
      <c r="D147" s="68">
        <v>4071</v>
      </c>
      <c r="E147" s="68">
        <f t="shared" si="4"/>
        <v>283</v>
      </c>
      <c r="F147" s="46">
        <v>8.25</v>
      </c>
      <c r="G147" s="9">
        <f t="shared" si="5"/>
        <v>2334.75</v>
      </c>
      <c r="H147" s="66">
        <f>250+3470</f>
        <v>3720</v>
      </c>
      <c r="I147" s="65" t="s">
        <v>106</v>
      </c>
      <c r="J147" s="64" t="s">
        <v>107</v>
      </c>
      <c r="K147" s="9">
        <f>авг.25!K147+H147-G147</f>
        <v>1288.3799999999992</v>
      </c>
    </row>
    <row r="148" spans="1:11" x14ac:dyDescent="0.25">
      <c r="A148" s="11"/>
      <c r="B148" s="14">
        <v>142.143</v>
      </c>
      <c r="C148" s="68">
        <v>39817</v>
      </c>
      <c r="D148" s="68">
        <v>40764</v>
      </c>
      <c r="E148" s="68">
        <f t="shared" si="4"/>
        <v>947</v>
      </c>
      <c r="F148" s="53">
        <v>0</v>
      </c>
      <c r="G148" s="9">
        <f t="shared" si="5"/>
        <v>0</v>
      </c>
      <c r="H148" s="66"/>
      <c r="I148" s="65"/>
      <c r="J148" s="64"/>
      <c r="K148" s="9">
        <f>авг.25!K148+H148-G148</f>
        <v>0</v>
      </c>
    </row>
    <row r="149" spans="1:11" x14ac:dyDescent="0.25">
      <c r="A149" s="58"/>
      <c r="B149" s="14">
        <v>144</v>
      </c>
      <c r="C149" s="68">
        <v>31366</v>
      </c>
      <c r="D149" s="68">
        <v>31492</v>
      </c>
      <c r="E149" s="68">
        <f t="shared" si="4"/>
        <v>126</v>
      </c>
      <c r="F149" s="46">
        <v>8.25</v>
      </c>
      <c r="G149" s="9">
        <f t="shared" si="5"/>
        <v>1039.5</v>
      </c>
      <c r="H149" s="66"/>
      <c r="I149" s="65"/>
      <c r="J149" s="64"/>
      <c r="K149" s="9">
        <f>авг.25!K149+H149-G149</f>
        <v>-30249.81</v>
      </c>
    </row>
    <row r="150" spans="1:11" x14ac:dyDescent="0.25">
      <c r="A150" s="11"/>
      <c r="B150" s="14">
        <v>145</v>
      </c>
      <c r="C150" s="68">
        <v>4196</v>
      </c>
      <c r="D150" s="68">
        <v>4237</v>
      </c>
      <c r="E150" s="68">
        <f t="shared" si="4"/>
        <v>41</v>
      </c>
      <c r="F150" s="46">
        <v>8.25</v>
      </c>
      <c r="G150" s="9">
        <f t="shared" si="5"/>
        <v>338.25</v>
      </c>
      <c r="H150" s="66"/>
      <c r="I150" s="65"/>
      <c r="J150" s="64"/>
      <c r="K150" s="9">
        <f>авг.25!K150+H150-G150</f>
        <v>5860.35</v>
      </c>
    </row>
    <row r="151" spans="1:11" x14ac:dyDescent="0.25">
      <c r="A151" s="11"/>
      <c r="B151" s="14">
        <v>146</v>
      </c>
      <c r="C151" s="68"/>
      <c r="D151" s="68"/>
      <c r="E151" s="68">
        <f t="shared" si="4"/>
        <v>0</v>
      </c>
      <c r="F151" s="46">
        <v>8.25</v>
      </c>
      <c r="G151" s="9">
        <f t="shared" si="5"/>
        <v>0</v>
      </c>
      <c r="H151" s="66"/>
      <c r="I151" s="65"/>
      <c r="J151" s="64"/>
      <c r="K151" s="9">
        <f>авг.25!K151+H151-G151</f>
        <v>0</v>
      </c>
    </row>
    <row r="152" spans="1:11" x14ac:dyDescent="0.25">
      <c r="A152" s="11"/>
      <c r="B152" s="14">
        <v>147</v>
      </c>
      <c r="C152" s="68"/>
      <c r="D152" s="68"/>
      <c r="E152" s="68">
        <f t="shared" si="4"/>
        <v>0</v>
      </c>
      <c r="F152" s="46">
        <v>8.25</v>
      </c>
      <c r="G152" s="9">
        <f t="shared" si="5"/>
        <v>0</v>
      </c>
      <c r="H152" s="66"/>
      <c r="I152" s="65"/>
      <c r="J152" s="64"/>
      <c r="K152" s="9">
        <f>авг.25!K152+H152-G152</f>
        <v>0</v>
      </c>
    </row>
    <row r="153" spans="1:11" x14ac:dyDescent="0.25">
      <c r="A153" s="11"/>
      <c r="B153" s="14">
        <v>148</v>
      </c>
      <c r="C153" s="68">
        <v>66222</v>
      </c>
      <c r="D153" s="68">
        <v>66742</v>
      </c>
      <c r="E153" s="68">
        <f t="shared" si="4"/>
        <v>520</v>
      </c>
      <c r="F153" s="46">
        <v>8.25</v>
      </c>
      <c r="G153" s="9">
        <f t="shared" si="5"/>
        <v>4290</v>
      </c>
      <c r="H153" s="66"/>
      <c r="I153" s="65"/>
      <c r="J153" s="64"/>
      <c r="K153" s="9">
        <f>авг.25!K153+H153-G153</f>
        <v>14680.689999999999</v>
      </c>
    </row>
    <row r="154" spans="1:11" x14ac:dyDescent="0.25">
      <c r="A154" s="11"/>
      <c r="B154" s="14">
        <v>149</v>
      </c>
      <c r="C154" s="68"/>
      <c r="D154" s="68"/>
      <c r="E154" s="68">
        <f t="shared" si="4"/>
        <v>0</v>
      </c>
      <c r="F154" s="46">
        <v>8.25</v>
      </c>
      <c r="G154" s="9">
        <f t="shared" si="5"/>
        <v>0</v>
      </c>
      <c r="H154" s="66"/>
      <c r="I154" s="65"/>
      <c r="J154" s="64"/>
      <c r="K154" s="9">
        <f>авг.25!K154+H154-G154</f>
        <v>0</v>
      </c>
    </row>
    <row r="155" spans="1:11" x14ac:dyDescent="0.25">
      <c r="A155" s="11"/>
      <c r="B155" s="14">
        <v>150</v>
      </c>
      <c r="C155" s="68">
        <v>34796</v>
      </c>
      <c r="D155" s="68">
        <v>35100</v>
      </c>
      <c r="E155" s="68">
        <f t="shared" si="4"/>
        <v>304</v>
      </c>
      <c r="F155" s="46">
        <v>8.25</v>
      </c>
      <c r="G155" s="9">
        <f t="shared" si="5"/>
        <v>2508</v>
      </c>
      <c r="H155" s="66">
        <v>1900</v>
      </c>
      <c r="I155" s="65" t="s">
        <v>90</v>
      </c>
      <c r="J155" s="64">
        <v>45901</v>
      </c>
      <c r="K155" s="9">
        <f>авг.25!K155+H155-G155</f>
        <v>6765.3099999999959</v>
      </c>
    </row>
    <row r="156" spans="1:11" x14ac:dyDescent="0.25">
      <c r="A156" s="58"/>
      <c r="B156" s="14">
        <v>151</v>
      </c>
      <c r="C156" s="68">
        <v>25</v>
      </c>
      <c r="D156" s="68">
        <v>25</v>
      </c>
      <c r="E156" s="68">
        <f t="shared" si="4"/>
        <v>0</v>
      </c>
      <c r="F156" s="46">
        <v>8.25</v>
      </c>
      <c r="G156" s="9">
        <f t="shared" si="5"/>
        <v>0</v>
      </c>
      <c r="H156" s="66"/>
      <c r="I156" s="65"/>
      <c r="J156" s="64"/>
      <c r="K156" s="9">
        <f>авг.25!K156+H156-G156</f>
        <v>0</v>
      </c>
    </row>
    <row r="157" spans="1:11" x14ac:dyDescent="0.25">
      <c r="A157" s="11"/>
      <c r="B157" s="14">
        <v>152</v>
      </c>
      <c r="C157" s="68"/>
      <c r="D157" s="68"/>
      <c r="E157" s="68">
        <f t="shared" si="4"/>
        <v>0</v>
      </c>
      <c r="F157" s="46">
        <v>8.25</v>
      </c>
      <c r="G157" s="9">
        <f t="shared" si="5"/>
        <v>0</v>
      </c>
      <c r="H157" s="66"/>
      <c r="I157" s="65"/>
      <c r="J157" s="64"/>
      <c r="K157" s="9">
        <f>авг.25!K157+H157-G157</f>
        <v>0</v>
      </c>
    </row>
    <row r="158" spans="1:11" x14ac:dyDescent="0.25">
      <c r="A158" s="11"/>
      <c r="B158" s="14">
        <v>153</v>
      </c>
      <c r="C158" s="68">
        <v>67869</v>
      </c>
      <c r="D158" s="68">
        <v>67869</v>
      </c>
      <c r="E158" s="68">
        <f t="shared" si="4"/>
        <v>0</v>
      </c>
      <c r="F158" s="46">
        <v>8.25</v>
      </c>
      <c r="G158" s="9">
        <f t="shared" si="5"/>
        <v>0</v>
      </c>
      <c r="H158" s="66">
        <v>5000</v>
      </c>
      <c r="I158" s="65">
        <v>661727</v>
      </c>
      <c r="J158" s="64">
        <v>45914</v>
      </c>
      <c r="K158" s="9">
        <f>авг.25!K158+H158-G158</f>
        <v>3014.9000000000005</v>
      </c>
    </row>
    <row r="159" spans="1:11" x14ac:dyDescent="0.25">
      <c r="A159" s="11"/>
      <c r="B159" s="14">
        <v>154</v>
      </c>
      <c r="C159" s="68">
        <v>39726</v>
      </c>
      <c r="D159" s="68">
        <v>40050</v>
      </c>
      <c r="E159" s="68">
        <f t="shared" si="4"/>
        <v>324</v>
      </c>
      <c r="F159" s="46">
        <v>8.25</v>
      </c>
      <c r="G159" s="9">
        <f t="shared" si="5"/>
        <v>2673</v>
      </c>
      <c r="H159" s="66">
        <v>3000</v>
      </c>
      <c r="I159" s="65">
        <v>736243</v>
      </c>
      <c r="J159" s="64">
        <v>45912</v>
      </c>
      <c r="K159" s="9">
        <f>авг.25!K159+H159-G159</f>
        <v>3769.62</v>
      </c>
    </row>
    <row r="160" spans="1:11" x14ac:dyDescent="0.25">
      <c r="A160" s="11"/>
      <c r="B160" s="14">
        <v>155</v>
      </c>
      <c r="C160" s="68">
        <v>48701</v>
      </c>
      <c r="D160" s="68">
        <v>48737</v>
      </c>
      <c r="E160" s="68">
        <f t="shared" si="4"/>
        <v>36</v>
      </c>
      <c r="F160" s="46">
        <v>8.25</v>
      </c>
      <c r="G160" s="9">
        <f t="shared" si="5"/>
        <v>297</v>
      </c>
      <c r="H160" s="66"/>
      <c r="I160" s="65"/>
      <c r="J160" s="64"/>
      <c r="K160" s="9">
        <f>авг.25!K160+H160-G160</f>
        <v>-10453.029999999999</v>
      </c>
    </row>
    <row r="161" spans="1:11" x14ac:dyDescent="0.25">
      <c r="A161" s="11"/>
      <c r="B161" s="14">
        <v>156</v>
      </c>
      <c r="C161" s="68">
        <v>76715</v>
      </c>
      <c r="D161" s="68">
        <v>77131</v>
      </c>
      <c r="E161" s="68">
        <f t="shared" si="4"/>
        <v>416</v>
      </c>
      <c r="F161" s="53">
        <v>6.19</v>
      </c>
      <c r="G161" s="9">
        <f t="shared" si="5"/>
        <v>2575.04</v>
      </c>
      <c r="H161" s="66"/>
      <c r="I161" s="65"/>
      <c r="J161" s="64"/>
      <c r="K161" s="9">
        <f>авг.25!K161+H161-G161</f>
        <v>-144.17000000000007</v>
      </c>
    </row>
    <row r="162" spans="1:11" x14ac:dyDescent="0.25">
      <c r="A162" s="11"/>
      <c r="B162" s="14">
        <v>157</v>
      </c>
      <c r="C162" s="68"/>
      <c r="D162" s="68"/>
      <c r="E162" s="68">
        <f t="shared" si="4"/>
        <v>0</v>
      </c>
      <c r="F162" s="62">
        <v>8.25</v>
      </c>
      <c r="G162" s="9">
        <f t="shared" si="5"/>
        <v>0</v>
      </c>
      <c r="H162" s="66"/>
      <c r="I162" s="65"/>
      <c r="J162" s="64"/>
      <c r="K162" s="9">
        <f>авг.25!K162+H162-G162</f>
        <v>0</v>
      </c>
    </row>
    <row r="163" spans="1:11" x14ac:dyDescent="0.25">
      <c r="A163" s="11"/>
      <c r="B163" s="45" t="s">
        <v>21</v>
      </c>
      <c r="C163" s="68">
        <v>1372</v>
      </c>
      <c r="D163" s="70">
        <v>2121</v>
      </c>
      <c r="E163" s="68">
        <f t="shared" si="4"/>
        <v>749</v>
      </c>
      <c r="F163" s="62">
        <v>8.25</v>
      </c>
      <c r="G163" s="9">
        <f t="shared" si="5"/>
        <v>6179.25</v>
      </c>
      <c r="H163" s="66"/>
      <c r="I163" s="65"/>
      <c r="J163" s="64"/>
      <c r="K163" s="9">
        <f>авг.25!K163+H163-G163</f>
        <v>-6352.5</v>
      </c>
    </row>
    <row r="164" spans="1:11" x14ac:dyDescent="0.25">
      <c r="A164" s="11"/>
      <c r="C164" s="41"/>
      <c r="H164" s="41"/>
      <c r="I164" s="67"/>
      <c r="J164" s="41"/>
    </row>
    <row r="165" spans="1:11" x14ac:dyDescent="0.25">
      <c r="A165" s="57"/>
      <c r="C165" s="41"/>
      <c r="H165" s="41"/>
      <c r="I165" s="67"/>
      <c r="J165" s="41"/>
    </row>
    <row r="166" spans="1:11" x14ac:dyDescent="0.25">
      <c r="A166" s="57"/>
      <c r="C166" s="41"/>
      <c r="H166" s="41"/>
      <c r="I166" s="41"/>
      <c r="J166" s="41"/>
    </row>
    <row r="167" spans="1:11" x14ac:dyDescent="0.25">
      <c r="A167" s="57"/>
      <c r="C167" s="41"/>
      <c r="H167" s="41"/>
      <c r="I167" s="41"/>
      <c r="J167" s="41"/>
    </row>
    <row r="168" spans="1:11" x14ac:dyDescent="0.25">
      <c r="A168" s="57"/>
      <c r="C168" s="41"/>
      <c r="H168" s="41"/>
      <c r="I168" s="41"/>
      <c r="J168" s="41"/>
    </row>
    <row r="169" spans="1:11" x14ac:dyDescent="0.25">
      <c r="A169" s="57"/>
      <c r="C169" s="41"/>
      <c r="H169" s="41"/>
      <c r="I169" s="41"/>
      <c r="J169" s="41"/>
    </row>
    <row r="170" spans="1:11" x14ac:dyDescent="0.25">
      <c r="A170" s="57"/>
      <c r="C170" s="41"/>
      <c r="H170" s="41"/>
      <c r="I170" s="41"/>
      <c r="J170" s="41"/>
    </row>
    <row r="171" spans="1:11" x14ac:dyDescent="0.25">
      <c r="A171" s="57"/>
      <c r="C171" s="41"/>
    </row>
    <row r="172" spans="1:11" x14ac:dyDescent="0.25">
      <c r="C172" s="41"/>
    </row>
    <row r="173" spans="1:11" x14ac:dyDescent="0.25">
      <c r="C173" s="41"/>
    </row>
    <row r="174" spans="1:11" x14ac:dyDescent="0.25">
      <c r="C174" s="41"/>
    </row>
    <row r="175" spans="1:11" x14ac:dyDescent="0.25">
      <c r="C175" s="41"/>
    </row>
    <row r="176" spans="1:11" x14ac:dyDescent="0.25">
      <c r="C176" s="41"/>
    </row>
    <row r="177" spans="3:3" x14ac:dyDescent="0.25">
      <c r="C177" s="41"/>
    </row>
    <row r="178" spans="3:3" x14ac:dyDescent="0.25">
      <c r="C178" s="41"/>
    </row>
    <row r="179" spans="3:3" x14ac:dyDescent="0.25">
      <c r="C179" s="41"/>
    </row>
    <row r="180" spans="3:3" x14ac:dyDescent="0.25">
      <c r="C180" s="41"/>
    </row>
    <row r="181" spans="3:3" x14ac:dyDescent="0.25">
      <c r="C181" s="41"/>
    </row>
    <row r="182" spans="3:3" x14ac:dyDescent="0.25">
      <c r="C182" s="41"/>
    </row>
    <row r="183" spans="3:3" x14ac:dyDescent="0.25">
      <c r="C183" s="41"/>
    </row>
    <row r="184" spans="3:3" x14ac:dyDescent="0.25">
      <c r="C184" s="41"/>
    </row>
    <row r="185" spans="3:3" x14ac:dyDescent="0.25">
      <c r="C185" s="41"/>
    </row>
    <row r="186" spans="3:3" x14ac:dyDescent="0.25">
      <c r="C186" s="41"/>
    </row>
    <row r="187" spans="3:3" x14ac:dyDescent="0.25">
      <c r="C187" s="41"/>
    </row>
    <row r="188" spans="3:3" x14ac:dyDescent="0.25">
      <c r="C188" s="41"/>
    </row>
    <row r="189" spans="3:3" x14ac:dyDescent="0.25">
      <c r="C189" s="41"/>
    </row>
    <row r="190" spans="3:3" x14ac:dyDescent="0.25">
      <c r="C190" s="41"/>
    </row>
    <row r="191" spans="3:3" x14ac:dyDescent="0.25">
      <c r="C191" s="41"/>
    </row>
    <row r="192" spans="3:3" x14ac:dyDescent="0.25">
      <c r="C192" s="41"/>
    </row>
    <row r="193" spans="3:3" x14ac:dyDescent="0.25">
      <c r="C193" s="41"/>
    </row>
    <row r="194" spans="3:3" x14ac:dyDescent="0.25">
      <c r="C194" s="41"/>
    </row>
    <row r="195" spans="3:3" x14ac:dyDescent="0.25">
      <c r="C195" s="41"/>
    </row>
    <row r="196" spans="3:3" x14ac:dyDescent="0.25">
      <c r="C196" s="41"/>
    </row>
    <row r="197" spans="3:3" x14ac:dyDescent="0.25">
      <c r="C197" s="41"/>
    </row>
    <row r="198" spans="3:3" x14ac:dyDescent="0.25">
      <c r="C198" s="41"/>
    </row>
    <row r="199" spans="3:3" x14ac:dyDescent="0.25">
      <c r="C199" s="41"/>
    </row>
    <row r="200" spans="3:3" x14ac:dyDescent="0.25">
      <c r="C200" s="41"/>
    </row>
    <row r="201" spans="3:3" x14ac:dyDescent="0.25">
      <c r="C201" s="41"/>
    </row>
    <row r="202" spans="3:3" x14ac:dyDescent="0.25">
      <c r="C202" s="41"/>
    </row>
    <row r="203" spans="3:3" x14ac:dyDescent="0.25">
      <c r="C203" s="41"/>
    </row>
    <row r="204" spans="3:3" x14ac:dyDescent="0.25">
      <c r="C204" s="41"/>
    </row>
    <row r="205" spans="3:3" x14ac:dyDescent="0.25">
      <c r="C205" s="41"/>
    </row>
    <row r="206" spans="3:3" x14ac:dyDescent="0.25">
      <c r="C206" s="41"/>
    </row>
    <row r="207" spans="3:3" x14ac:dyDescent="0.25">
      <c r="C207" s="41"/>
    </row>
    <row r="208" spans="3:3" x14ac:dyDescent="0.25">
      <c r="C208" s="41"/>
    </row>
    <row r="209" spans="3:3" x14ac:dyDescent="0.25">
      <c r="C209" s="41"/>
    </row>
    <row r="210" spans="3:3" x14ac:dyDescent="0.25">
      <c r="C210" s="41"/>
    </row>
    <row r="211" spans="3:3" x14ac:dyDescent="0.25">
      <c r="C211" s="41"/>
    </row>
    <row r="212" spans="3:3" x14ac:dyDescent="0.25">
      <c r="C212" s="41"/>
    </row>
    <row r="213" spans="3:3" x14ac:dyDescent="0.25">
      <c r="C213" s="41"/>
    </row>
    <row r="214" spans="3:3" x14ac:dyDescent="0.25">
      <c r="C214" s="41"/>
    </row>
    <row r="215" spans="3:3" x14ac:dyDescent="0.25">
      <c r="C215" s="41"/>
    </row>
    <row r="216" spans="3:3" x14ac:dyDescent="0.25">
      <c r="C216" s="41"/>
    </row>
    <row r="217" spans="3:3" x14ac:dyDescent="0.25">
      <c r="C217" s="41"/>
    </row>
    <row r="218" spans="3:3" x14ac:dyDescent="0.25">
      <c r="C218" s="41"/>
    </row>
    <row r="219" spans="3:3" x14ac:dyDescent="0.25">
      <c r="C219" s="41"/>
    </row>
    <row r="220" spans="3:3" x14ac:dyDescent="0.25">
      <c r="C220" s="41"/>
    </row>
    <row r="221" spans="3:3" x14ac:dyDescent="0.25">
      <c r="C221" s="41"/>
    </row>
    <row r="222" spans="3:3" x14ac:dyDescent="0.25">
      <c r="C222" s="41"/>
    </row>
    <row r="223" spans="3:3" x14ac:dyDescent="0.25">
      <c r="C223" s="41"/>
    </row>
    <row r="224" spans="3:3" x14ac:dyDescent="0.25">
      <c r="C224" s="41"/>
    </row>
    <row r="225" spans="3:3" x14ac:dyDescent="0.25">
      <c r="C225" s="41"/>
    </row>
    <row r="226" spans="3:3" x14ac:dyDescent="0.25">
      <c r="C226" s="41"/>
    </row>
    <row r="227" spans="3:3" x14ac:dyDescent="0.25">
      <c r="C227" s="41"/>
    </row>
    <row r="228" spans="3:3" x14ac:dyDescent="0.25">
      <c r="C228" s="41"/>
    </row>
    <row r="229" spans="3:3" x14ac:dyDescent="0.25">
      <c r="C229" s="41"/>
    </row>
    <row r="230" spans="3:3" x14ac:dyDescent="0.25">
      <c r="C230" s="41"/>
    </row>
    <row r="231" spans="3:3" x14ac:dyDescent="0.25">
      <c r="C231" s="41"/>
    </row>
    <row r="232" spans="3:3" x14ac:dyDescent="0.25">
      <c r="C232" s="41"/>
    </row>
    <row r="233" spans="3:3" x14ac:dyDescent="0.25">
      <c r="C233" s="41"/>
    </row>
    <row r="234" spans="3:3" x14ac:dyDescent="0.25">
      <c r="C234" s="41"/>
    </row>
    <row r="235" spans="3:3" x14ac:dyDescent="0.25">
      <c r="C235" s="41"/>
    </row>
    <row r="236" spans="3:3" x14ac:dyDescent="0.25">
      <c r="C236" s="41"/>
    </row>
    <row r="237" spans="3:3" x14ac:dyDescent="0.25">
      <c r="C237" s="41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63">
    <cfRule type="cellIs" dxfId="4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</sheetPr>
  <dimension ref="A1:K163"/>
  <sheetViews>
    <sheetView zoomScale="115" zoomScaleNormal="115" workbookViewId="0">
      <selection activeCell="D7" sqref="D7:D163"/>
    </sheetView>
  </sheetViews>
  <sheetFormatPr defaultColWidth="9.140625" defaultRowHeight="15" x14ac:dyDescent="0.25"/>
  <cols>
    <col min="1" max="1" width="15.5703125" style="41" customWidth="1"/>
    <col min="2" max="2" width="9.140625" style="41"/>
    <col min="3" max="3" width="10" style="41" bestFit="1" customWidth="1"/>
    <col min="4" max="4" width="10.42578125" style="41" bestFit="1" customWidth="1"/>
    <col min="5" max="5" width="10.7109375" style="41" bestFit="1" customWidth="1"/>
    <col min="6" max="6" width="9.140625" style="41"/>
    <col min="7" max="7" width="10.5703125" style="41" customWidth="1"/>
    <col min="8" max="8" width="13.42578125" style="41" bestFit="1" customWidth="1"/>
    <col min="9" max="9" width="10.42578125" style="41" bestFit="1" customWidth="1"/>
    <col min="10" max="10" width="11.28515625" style="41" customWidth="1"/>
    <col min="11" max="11" width="16" style="41" customWidth="1"/>
    <col min="12" max="16384" width="9.140625" style="41"/>
  </cols>
  <sheetData>
    <row r="1" spans="1:11" x14ac:dyDescent="0.25">
      <c r="A1" s="84" t="s">
        <v>34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18.75" x14ac:dyDescent="0.25">
      <c r="A3" s="85" t="s">
        <v>35</v>
      </c>
      <c r="B3" s="85"/>
      <c r="C3" s="85"/>
      <c r="D3" s="85"/>
      <c r="E3" s="85"/>
      <c r="F3" s="85"/>
      <c r="G3" s="85"/>
      <c r="H3" s="92"/>
      <c r="I3" s="85"/>
      <c r="J3" s="85"/>
      <c r="K3" s="85"/>
    </row>
    <row r="4" spans="1:11" x14ac:dyDescent="0.25">
      <c r="A4" s="46">
        <v>2</v>
      </c>
      <c r="B4" s="46">
        <v>3</v>
      </c>
      <c r="C4" s="46">
        <v>4</v>
      </c>
      <c r="D4" s="46">
        <v>5</v>
      </c>
      <c r="E4" s="46">
        <v>6</v>
      </c>
      <c r="F4" s="46">
        <v>7</v>
      </c>
      <c r="G4" s="46">
        <v>8</v>
      </c>
      <c r="H4" s="46">
        <v>9</v>
      </c>
      <c r="I4" s="46">
        <v>10</v>
      </c>
      <c r="J4" s="46">
        <v>11</v>
      </c>
      <c r="K4" s="46">
        <v>12</v>
      </c>
    </row>
    <row r="5" spans="1:11" ht="15" customHeight="1" x14ac:dyDescent="0.25">
      <c r="A5" s="86" t="s">
        <v>3</v>
      </c>
      <c r="B5" s="84" t="s">
        <v>14</v>
      </c>
      <c r="C5" s="84" t="s">
        <v>15</v>
      </c>
      <c r="D5" s="84"/>
      <c r="E5" s="84"/>
      <c r="F5" s="84"/>
      <c r="G5" s="84"/>
      <c r="H5" s="76" t="s">
        <v>5</v>
      </c>
      <c r="I5" s="80" t="s">
        <v>12</v>
      </c>
      <c r="J5" s="82" t="s">
        <v>13</v>
      </c>
      <c r="K5" s="76" t="s">
        <v>16</v>
      </c>
    </row>
    <row r="6" spans="1:11" ht="30" x14ac:dyDescent="0.25">
      <c r="A6" s="87"/>
      <c r="B6" s="84"/>
      <c r="C6" s="14" t="s">
        <v>17</v>
      </c>
      <c r="D6" s="14" t="s">
        <v>18</v>
      </c>
      <c r="E6" s="46" t="s">
        <v>19</v>
      </c>
      <c r="F6" s="14" t="s">
        <v>11</v>
      </c>
      <c r="G6" s="14" t="s">
        <v>20</v>
      </c>
      <c r="H6" s="76"/>
      <c r="I6" s="81"/>
      <c r="J6" s="83"/>
      <c r="K6" s="76"/>
    </row>
    <row r="7" spans="1:11" x14ac:dyDescent="0.25">
      <c r="A7" s="60"/>
      <c r="B7" s="7">
        <v>0</v>
      </c>
      <c r="C7" s="70">
        <v>63890</v>
      </c>
      <c r="D7" s="70">
        <v>63890</v>
      </c>
      <c r="E7" s="70">
        <f>D7-C7</f>
        <v>0</v>
      </c>
      <c r="F7" s="46">
        <v>8.25</v>
      </c>
      <c r="G7" s="39">
        <f t="shared" ref="G7:G71" si="0">F7*E7</f>
        <v>0</v>
      </c>
      <c r="H7" s="9"/>
      <c r="I7" s="65"/>
      <c r="J7" s="64"/>
      <c r="K7" s="9">
        <f>сен.25!K7+H7-G7</f>
        <v>0</v>
      </c>
    </row>
    <row r="8" spans="1:11" x14ac:dyDescent="0.25">
      <c r="A8" s="15"/>
      <c r="B8" s="14">
        <v>1</v>
      </c>
      <c r="C8" s="70">
        <v>56500</v>
      </c>
      <c r="D8" s="70">
        <v>56679</v>
      </c>
      <c r="E8" s="70">
        <f t="shared" ref="E8:E72" si="1">D8-C8</f>
        <v>179</v>
      </c>
      <c r="F8" s="46">
        <v>8.25</v>
      </c>
      <c r="G8" s="39">
        <f t="shared" si="0"/>
        <v>1476.75</v>
      </c>
      <c r="H8" s="9"/>
      <c r="I8" s="65"/>
      <c r="J8" s="64"/>
      <c r="K8" s="9">
        <f>сен.25!K8+H8-G8</f>
        <v>-8216.5299999999988</v>
      </c>
    </row>
    <row r="9" spans="1:11" x14ac:dyDescent="0.25">
      <c r="A9" s="15"/>
      <c r="B9" s="14">
        <v>2</v>
      </c>
      <c r="C9" s="70">
        <v>8817</v>
      </c>
      <c r="D9" s="70">
        <v>9010</v>
      </c>
      <c r="E9" s="70">
        <f t="shared" si="1"/>
        <v>193</v>
      </c>
      <c r="F9" s="46">
        <v>8.25</v>
      </c>
      <c r="G9" s="39">
        <f t="shared" si="0"/>
        <v>1592.25</v>
      </c>
      <c r="H9" s="9"/>
      <c r="I9" s="65"/>
      <c r="J9" s="64"/>
      <c r="K9" s="9">
        <f>сен.25!K9+H9-G9</f>
        <v>1625.5299999999988</v>
      </c>
    </row>
    <row r="10" spans="1:11" x14ac:dyDescent="0.25">
      <c r="A10" s="11"/>
      <c r="B10" s="14">
        <v>3</v>
      </c>
      <c r="C10" s="70">
        <v>33001</v>
      </c>
      <c r="D10" s="70">
        <v>33075</v>
      </c>
      <c r="E10" s="70">
        <f t="shared" si="1"/>
        <v>74</v>
      </c>
      <c r="F10" s="46">
        <v>8.25</v>
      </c>
      <c r="G10" s="39">
        <f t="shared" si="0"/>
        <v>610.5</v>
      </c>
      <c r="H10" s="9"/>
      <c r="I10" s="65"/>
      <c r="J10" s="64"/>
      <c r="K10" s="9">
        <f>сен.25!K10+H10-G10</f>
        <v>-2243.9499999999998</v>
      </c>
    </row>
    <row r="11" spans="1:11" x14ac:dyDescent="0.25">
      <c r="A11" s="11"/>
      <c r="B11" s="14">
        <v>4</v>
      </c>
      <c r="C11" s="70">
        <v>81951</v>
      </c>
      <c r="D11" s="70">
        <v>81951</v>
      </c>
      <c r="E11" s="70">
        <f t="shared" si="1"/>
        <v>0</v>
      </c>
      <c r="F11" s="53">
        <v>0</v>
      </c>
      <c r="G11" s="39">
        <f t="shared" si="0"/>
        <v>0</v>
      </c>
      <c r="H11" s="9"/>
      <c r="I11" s="65"/>
      <c r="J11" s="64"/>
      <c r="K11" s="9">
        <f>сен.25!K11+H11-G11</f>
        <v>0</v>
      </c>
    </row>
    <row r="12" spans="1:11" x14ac:dyDescent="0.25">
      <c r="A12" s="11"/>
      <c r="B12" s="14">
        <v>5</v>
      </c>
      <c r="C12" s="70"/>
      <c r="D12" s="70"/>
      <c r="E12" s="70">
        <f t="shared" si="1"/>
        <v>0</v>
      </c>
      <c r="F12" s="46">
        <v>8.25</v>
      </c>
      <c r="G12" s="39">
        <f t="shared" si="0"/>
        <v>0</v>
      </c>
      <c r="H12" s="9"/>
      <c r="I12" s="65"/>
      <c r="J12" s="64"/>
      <c r="K12" s="9">
        <f>сен.25!K12+H12-G12</f>
        <v>0</v>
      </c>
    </row>
    <row r="13" spans="1:11" x14ac:dyDescent="0.25">
      <c r="A13" s="11"/>
      <c r="B13" s="14">
        <v>6</v>
      </c>
      <c r="C13" s="70"/>
      <c r="D13" s="70"/>
      <c r="E13" s="70">
        <f t="shared" si="1"/>
        <v>0</v>
      </c>
      <c r="F13" s="46">
        <v>8.25</v>
      </c>
      <c r="G13" s="39">
        <f t="shared" si="0"/>
        <v>0</v>
      </c>
      <c r="H13" s="9"/>
      <c r="I13" s="65"/>
      <c r="J13" s="64"/>
      <c r="K13" s="9">
        <f>сен.25!K13+H13-G13</f>
        <v>0</v>
      </c>
    </row>
    <row r="14" spans="1:11" x14ac:dyDescent="0.25">
      <c r="A14" s="14"/>
      <c r="B14" s="14">
        <v>7</v>
      </c>
      <c r="C14" s="70"/>
      <c r="D14" s="70"/>
      <c r="E14" s="70">
        <f t="shared" si="1"/>
        <v>0</v>
      </c>
      <c r="F14" s="46">
        <v>8.25</v>
      </c>
      <c r="G14" s="39">
        <f t="shared" si="0"/>
        <v>0</v>
      </c>
      <c r="H14" s="9"/>
      <c r="I14" s="65"/>
      <c r="J14" s="64"/>
      <c r="K14" s="9">
        <f>сен.25!K14+H14-G14</f>
        <v>0</v>
      </c>
    </row>
    <row r="15" spans="1:11" x14ac:dyDescent="0.25">
      <c r="A15" s="14"/>
      <c r="B15" s="14">
        <v>8</v>
      </c>
      <c r="C15" s="70">
        <v>80</v>
      </c>
      <c r="D15" s="70">
        <v>90</v>
      </c>
      <c r="E15" s="70">
        <f t="shared" si="1"/>
        <v>10</v>
      </c>
      <c r="F15" s="46">
        <v>8.25</v>
      </c>
      <c r="G15" s="39">
        <f t="shared" si="0"/>
        <v>82.5</v>
      </c>
      <c r="H15" s="9"/>
      <c r="I15" s="65"/>
      <c r="J15" s="64"/>
      <c r="K15" s="9">
        <f>сен.25!K15+H15-G15</f>
        <v>-314.01</v>
      </c>
    </row>
    <row r="16" spans="1:11" x14ac:dyDescent="0.25">
      <c r="A16" s="14"/>
      <c r="B16" s="14">
        <v>9</v>
      </c>
      <c r="C16" s="70"/>
      <c r="D16" s="70"/>
      <c r="E16" s="70">
        <f t="shared" si="1"/>
        <v>0</v>
      </c>
      <c r="F16" s="46">
        <v>8.25</v>
      </c>
      <c r="G16" s="39">
        <f t="shared" si="0"/>
        <v>0</v>
      </c>
      <c r="H16" s="9"/>
      <c r="I16" s="65"/>
      <c r="J16" s="64"/>
      <c r="K16" s="9">
        <f>сен.25!K16+H16-G16</f>
        <v>0</v>
      </c>
    </row>
    <row r="17" spans="1:11" x14ac:dyDescent="0.25">
      <c r="A17" s="11"/>
      <c r="B17" s="14">
        <v>10</v>
      </c>
      <c r="C17" s="70">
        <v>10287</v>
      </c>
      <c r="D17" s="70">
        <v>10287</v>
      </c>
      <c r="E17" s="70">
        <f t="shared" si="1"/>
        <v>0</v>
      </c>
      <c r="F17" s="46">
        <v>8.25</v>
      </c>
      <c r="G17" s="39">
        <f t="shared" si="0"/>
        <v>0</v>
      </c>
      <c r="H17" s="9"/>
      <c r="I17" s="65"/>
      <c r="J17" s="64"/>
      <c r="K17" s="9">
        <f>сен.25!K17+H17-G17</f>
        <v>0</v>
      </c>
    </row>
    <row r="18" spans="1:11" x14ac:dyDescent="0.25">
      <c r="A18" s="14"/>
      <c r="B18" s="14">
        <v>11</v>
      </c>
      <c r="C18" s="70"/>
      <c r="D18" s="70"/>
      <c r="E18" s="70">
        <f t="shared" si="1"/>
        <v>0</v>
      </c>
      <c r="F18" s="46">
        <v>8.25</v>
      </c>
      <c r="G18" s="39">
        <f t="shared" si="0"/>
        <v>0</v>
      </c>
      <c r="H18" s="9"/>
      <c r="I18" s="65"/>
      <c r="J18" s="64"/>
      <c r="K18" s="9">
        <f>сен.25!K18+H18-G18</f>
        <v>0</v>
      </c>
    </row>
    <row r="19" spans="1:11" x14ac:dyDescent="0.25">
      <c r="A19" s="14"/>
      <c r="B19" s="14">
        <v>12</v>
      </c>
      <c r="C19" s="70">
        <v>18127</v>
      </c>
      <c r="D19" s="70">
        <v>18178</v>
      </c>
      <c r="E19" s="70">
        <f t="shared" si="1"/>
        <v>51</v>
      </c>
      <c r="F19" s="53">
        <v>0</v>
      </c>
      <c r="G19" s="39">
        <f t="shared" si="0"/>
        <v>0</v>
      </c>
      <c r="H19" s="9"/>
      <c r="I19" s="65"/>
      <c r="J19" s="64"/>
      <c r="K19" s="9">
        <f>сен.25!K19+H19-G19</f>
        <v>0</v>
      </c>
    </row>
    <row r="20" spans="1:11" x14ac:dyDescent="0.25">
      <c r="A20" s="11"/>
      <c r="B20" s="14">
        <v>13</v>
      </c>
      <c r="C20" s="70">
        <v>25757</v>
      </c>
      <c r="D20" s="70">
        <v>25836</v>
      </c>
      <c r="E20" s="70">
        <f t="shared" si="1"/>
        <v>79</v>
      </c>
      <c r="F20" s="46">
        <v>8.25</v>
      </c>
      <c r="G20" s="39">
        <f t="shared" si="0"/>
        <v>651.75</v>
      </c>
      <c r="H20" s="66">
        <v>3000</v>
      </c>
      <c r="I20" s="65">
        <v>2717</v>
      </c>
      <c r="J20" s="64">
        <v>45931</v>
      </c>
      <c r="K20" s="9">
        <f>сен.25!K20+H20-G20</f>
        <v>8557.5299999999988</v>
      </c>
    </row>
    <row r="21" spans="1:11" x14ac:dyDescent="0.25">
      <c r="A21" s="15"/>
      <c r="B21" s="14">
        <v>14</v>
      </c>
      <c r="C21" s="70">
        <v>7962</v>
      </c>
      <c r="D21" s="70">
        <v>8016</v>
      </c>
      <c r="E21" s="70">
        <f t="shared" si="1"/>
        <v>54</v>
      </c>
      <c r="F21" s="46">
        <v>8.25</v>
      </c>
      <c r="G21" s="39">
        <f t="shared" si="0"/>
        <v>445.5</v>
      </c>
      <c r="H21" s="66">
        <v>1000</v>
      </c>
      <c r="I21" s="65">
        <v>2729</v>
      </c>
      <c r="J21" s="64">
        <v>45931</v>
      </c>
      <c r="K21" s="9">
        <f>сен.25!K21+H21-G21</f>
        <v>1567.52</v>
      </c>
    </row>
    <row r="22" spans="1:11" x14ac:dyDescent="0.25">
      <c r="A22" s="11"/>
      <c r="B22" s="14">
        <v>15</v>
      </c>
      <c r="C22" s="70">
        <v>38714</v>
      </c>
      <c r="D22" s="70">
        <v>38846</v>
      </c>
      <c r="E22" s="70">
        <f t="shared" si="1"/>
        <v>132</v>
      </c>
      <c r="F22" s="53">
        <v>6.19</v>
      </c>
      <c r="G22" s="39">
        <f t="shared" si="0"/>
        <v>817.08</v>
      </c>
      <c r="H22" s="9"/>
      <c r="I22" s="65"/>
      <c r="J22" s="64"/>
      <c r="K22" s="9">
        <f>сен.25!K22+H22-G22</f>
        <v>24726.02</v>
      </c>
    </row>
    <row r="23" spans="1:11" x14ac:dyDescent="0.25">
      <c r="A23" s="14"/>
      <c r="B23" s="14">
        <v>16</v>
      </c>
      <c r="C23" s="70">
        <v>6251</v>
      </c>
      <c r="D23" s="70">
        <v>6259</v>
      </c>
      <c r="E23" s="70">
        <f t="shared" si="1"/>
        <v>8</v>
      </c>
      <c r="F23" s="46">
        <v>8.25</v>
      </c>
      <c r="G23" s="39">
        <f t="shared" si="0"/>
        <v>66</v>
      </c>
      <c r="H23" s="9"/>
      <c r="I23" s="65"/>
      <c r="J23" s="64"/>
      <c r="K23" s="9">
        <f>сен.25!K23+H23-G23</f>
        <v>-1237.5</v>
      </c>
    </row>
    <row r="24" spans="1:11" x14ac:dyDescent="0.25">
      <c r="A24" s="14"/>
      <c r="B24" s="14">
        <v>17</v>
      </c>
      <c r="C24" s="68">
        <v>3296</v>
      </c>
      <c r="D24" s="70">
        <v>3371</v>
      </c>
      <c r="E24" s="70">
        <f t="shared" si="1"/>
        <v>75</v>
      </c>
      <c r="F24" s="53">
        <v>6.19</v>
      </c>
      <c r="G24" s="39">
        <f t="shared" si="0"/>
        <v>464.25000000000006</v>
      </c>
      <c r="H24" s="9"/>
      <c r="I24" s="65"/>
      <c r="J24" s="64"/>
      <c r="K24" s="9">
        <f>сен.25!K24+H24-G24</f>
        <v>-278.69999999999976</v>
      </c>
    </row>
    <row r="25" spans="1:11" x14ac:dyDescent="0.25">
      <c r="A25" s="11"/>
      <c r="B25" s="14">
        <v>18</v>
      </c>
      <c r="C25" s="70">
        <v>2996</v>
      </c>
      <c r="D25" s="70">
        <v>2996</v>
      </c>
      <c r="E25" s="70">
        <f t="shared" si="1"/>
        <v>0</v>
      </c>
      <c r="F25" s="53">
        <v>6.19</v>
      </c>
      <c r="G25" s="39">
        <f t="shared" si="0"/>
        <v>0</v>
      </c>
      <c r="H25" s="9"/>
      <c r="I25" s="65"/>
      <c r="J25" s="64"/>
      <c r="K25" s="9">
        <f>сен.25!K25+H25-G25</f>
        <v>2000</v>
      </c>
    </row>
    <row r="26" spans="1:11" x14ac:dyDescent="0.25">
      <c r="A26" s="11"/>
      <c r="B26" s="14">
        <v>19</v>
      </c>
      <c r="C26" s="70">
        <v>48620</v>
      </c>
      <c r="D26" s="70">
        <v>48853</v>
      </c>
      <c r="E26" s="70">
        <f t="shared" si="1"/>
        <v>233</v>
      </c>
      <c r="F26" s="53">
        <v>6.19</v>
      </c>
      <c r="G26" s="39">
        <f t="shared" si="0"/>
        <v>1442.27</v>
      </c>
      <c r="H26" s="66">
        <v>2000</v>
      </c>
      <c r="I26" s="65" t="s">
        <v>137</v>
      </c>
      <c r="J26" s="64">
        <v>45950</v>
      </c>
      <c r="K26" s="9">
        <f>сен.25!K26+H26-G26</f>
        <v>1887.88</v>
      </c>
    </row>
    <row r="27" spans="1:11" x14ac:dyDescent="0.25">
      <c r="A27" s="14"/>
      <c r="B27" s="14">
        <v>20</v>
      </c>
      <c r="C27" s="70"/>
      <c r="D27" s="70"/>
      <c r="E27" s="70">
        <f t="shared" si="1"/>
        <v>0</v>
      </c>
      <c r="F27" s="46">
        <v>8.25</v>
      </c>
      <c r="G27" s="39">
        <f t="shared" si="0"/>
        <v>0</v>
      </c>
      <c r="H27" s="9"/>
      <c r="I27" s="65"/>
      <c r="J27" s="64"/>
      <c r="K27" s="9">
        <f>сен.25!K27+H27-G27</f>
        <v>0</v>
      </c>
    </row>
    <row r="28" spans="1:11" x14ac:dyDescent="0.25">
      <c r="A28" s="14"/>
      <c r="B28" s="14">
        <v>21</v>
      </c>
      <c r="C28" s="70">
        <v>72867</v>
      </c>
      <c r="D28" s="70">
        <v>73159</v>
      </c>
      <c r="E28" s="70">
        <f t="shared" si="1"/>
        <v>292</v>
      </c>
      <c r="F28" s="53">
        <v>0</v>
      </c>
      <c r="G28" s="39">
        <f t="shared" si="0"/>
        <v>0</v>
      </c>
      <c r="H28" s="9"/>
      <c r="I28" s="65"/>
      <c r="J28" s="64"/>
      <c r="K28" s="9">
        <f>сен.25!K28+H28-G28</f>
        <v>0</v>
      </c>
    </row>
    <row r="29" spans="1:11" x14ac:dyDescent="0.25">
      <c r="A29" s="14"/>
      <c r="B29" s="14">
        <v>22</v>
      </c>
      <c r="C29" s="70">
        <v>29508</v>
      </c>
      <c r="D29" s="70">
        <v>29553</v>
      </c>
      <c r="E29" s="70">
        <f t="shared" si="1"/>
        <v>45</v>
      </c>
      <c r="F29" s="53">
        <v>0</v>
      </c>
      <c r="G29" s="39">
        <f t="shared" si="0"/>
        <v>0</v>
      </c>
      <c r="H29" s="9"/>
      <c r="I29" s="65"/>
      <c r="J29" s="64"/>
      <c r="K29" s="9">
        <f>сен.25!K29+H29-G29</f>
        <v>0</v>
      </c>
    </row>
    <row r="30" spans="1:11" x14ac:dyDescent="0.25">
      <c r="A30" s="11"/>
      <c r="B30" s="14">
        <v>23</v>
      </c>
      <c r="C30" s="70">
        <v>114150</v>
      </c>
      <c r="D30" s="70">
        <v>114884</v>
      </c>
      <c r="E30" s="70">
        <f t="shared" si="1"/>
        <v>734</v>
      </c>
      <c r="F30" s="53">
        <v>6.19</v>
      </c>
      <c r="G30" s="39">
        <f t="shared" si="0"/>
        <v>4543.46</v>
      </c>
      <c r="H30" s="66">
        <v>3600</v>
      </c>
      <c r="I30" s="65" t="s">
        <v>144</v>
      </c>
      <c r="J30" s="64">
        <v>45958</v>
      </c>
      <c r="K30" s="9">
        <f>сен.25!K30+H30-G30</f>
        <v>3050.9399999999987</v>
      </c>
    </row>
    <row r="31" spans="1:11" x14ac:dyDescent="0.25">
      <c r="A31" s="11"/>
      <c r="B31" s="14">
        <v>24</v>
      </c>
      <c r="C31" s="70">
        <v>7860</v>
      </c>
      <c r="D31" s="70">
        <v>7882</v>
      </c>
      <c r="E31" s="70">
        <f t="shared" si="1"/>
        <v>22</v>
      </c>
      <c r="F31" s="46">
        <v>8.25</v>
      </c>
      <c r="G31" s="39">
        <f t="shared" si="0"/>
        <v>181.5</v>
      </c>
      <c r="H31" s="66">
        <v>51500</v>
      </c>
      <c r="I31" s="65" t="s">
        <v>121</v>
      </c>
      <c r="J31" s="64">
        <v>45936</v>
      </c>
      <c r="K31" s="9">
        <f>сен.25!K31+H31-G31</f>
        <v>48790.09</v>
      </c>
    </row>
    <row r="32" spans="1:11" x14ac:dyDescent="0.25">
      <c r="A32" s="11"/>
      <c r="B32" s="14">
        <v>25</v>
      </c>
      <c r="C32" s="70">
        <v>3595</v>
      </c>
      <c r="D32" s="70">
        <v>3702</v>
      </c>
      <c r="E32" s="70">
        <f t="shared" si="1"/>
        <v>107</v>
      </c>
      <c r="F32" s="46">
        <v>8.25</v>
      </c>
      <c r="G32" s="39">
        <f t="shared" si="0"/>
        <v>882.75</v>
      </c>
      <c r="H32" s="9"/>
      <c r="I32" s="65"/>
      <c r="J32" s="64"/>
      <c r="K32" s="9">
        <f>сен.25!K32+H32-G32</f>
        <v>-992.7</v>
      </c>
    </row>
    <row r="33" spans="1:11" x14ac:dyDescent="0.25">
      <c r="A33" s="11"/>
      <c r="B33" s="14">
        <v>26</v>
      </c>
      <c r="C33" s="70">
        <v>1153</v>
      </c>
      <c r="D33" s="70">
        <v>1153</v>
      </c>
      <c r="E33" s="70">
        <f t="shared" si="1"/>
        <v>0</v>
      </c>
      <c r="F33" s="46">
        <v>8.25</v>
      </c>
      <c r="G33" s="39">
        <f t="shared" si="0"/>
        <v>0</v>
      </c>
      <c r="H33" s="9"/>
      <c r="I33" s="65"/>
      <c r="J33" s="64"/>
      <c r="K33" s="9">
        <f>сен.25!K33+H33-G33</f>
        <v>-2402.1999999999998</v>
      </c>
    </row>
    <row r="34" spans="1:11" x14ac:dyDescent="0.25">
      <c r="A34" s="11"/>
      <c r="B34" s="14">
        <v>27</v>
      </c>
      <c r="C34" s="70">
        <v>67012</v>
      </c>
      <c r="D34" s="70">
        <v>67500</v>
      </c>
      <c r="E34" s="70">
        <f t="shared" si="1"/>
        <v>488</v>
      </c>
      <c r="F34" s="53">
        <v>6.19</v>
      </c>
      <c r="G34" s="39">
        <f t="shared" si="0"/>
        <v>3020.7200000000003</v>
      </c>
      <c r="H34" s="9"/>
      <c r="I34" s="65"/>
      <c r="J34" s="64"/>
      <c r="K34" s="9">
        <f>сен.25!K34+H34-G34</f>
        <v>-21723.31</v>
      </c>
    </row>
    <row r="35" spans="1:11" x14ac:dyDescent="0.25">
      <c r="A35" s="11"/>
      <c r="B35" s="14">
        <v>28</v>
      </c>
      <c r="C35" s="70">
        <v>85023</v>
      </c>
      <c r="D35" s="70">
        <v>85329</v>
      </c>
      <c r="E35" s="70">
        <f t="shared" si="1"/>
        <v>306</v>
      </c>
      <c r="F35" s="53">
        <v>6.19</v>
      </c>
      <c r="G35" s="39">
        <f t="shared" si="0"/>
        <v>1894.14</v>
      </c>
      <c r="H35" s="9"/>
      <c r="I35" s="65"/>
      <c r="J35" s="64"/>
      <c r="K35" s="9">
        <f>сен.25!K35+H35-G35</f>
        <v>-3400.3199999999997</v>
      </c>
    </row>
    <row r="36" spans="1:11" x14ac:dyDescent="0.25">
      <c r="A36" s="11"/>
      <c r="B36" s="14">
        <v>29</v>
      </c>
      <c r="C36" s="70">
        <v>15302</v>
      </c>
      <c r="D36" s="70">
        <v>15452</v>
      </c>
      <c r="E36" s="70">
        <f t="shared" si="1"/>
        <v>150</v>
      </c>
      <c r="F36" s="46">
        <v>0</v>
      </c>
      <c r="G36" s="39">
        <f t="shared" si="0"/>
        <v>0</v>
      </c>
      <c r="H36" s="9"/>
      <c r="I36" s="65"/>
      <c r="J36" s="64"/>
      <c r="K36" s="9">
        <f>сен.25!K36+H36-G36</f>
        <v>0</v>
      </c>
    </row>
    <row r="37" spans="1:11" x14ac:dyDescent="0.25">
      <c r="A37" s="11"/>
      <c r="B37" s="14">
        <v>30</v>
      </c>
      <c r="C37" s="70">
        <v>3527</v>
      </c>
      <c r="D37" s="70">
        <v>3562</v>
      </c>
      <c r="E37" s="70">
        <f t="shared" si="1"/>
        <v>35</v>
      </c>
      <c r="F37" s="46">
        <v>8.25</v>
      </c>
      <c r="G37" s="39">
        <f t="shared" si="0"/>
        <v>288.75</v>
      </c>
      <c r="H37" s="9"/>
      <c r="I37" s="65"/>
      <c r="J37" s="64"/>
      <c r="K37" s="9">
        <f>сен.25!K37+H37-G37</f>
        <v>5570.4500000000007</v>
      </c>
    </row>
    <row r="38" spans="1:11" x14ac:dyDescent="0.25">
      <c r="A38" s="11"/>
      <c r="B38" s="17">
        <v>31</v>
      </c>
      <c r="C38" s="70">
        <v>49469</v>
      </c>
      <c r="D38" s="70">
        <v>49975</v>
      </c>
      <c r="E38" s="70">
        <f t="shared" si="1"/>
        <v>506</v>
      </c>
      <c r="F38" s="46">
        <v>8.25</v>
      </c>
      <c r="G38" s="39">
        <f t="shared" si="0"/>
        <v>4174.5</v>
      </c>
      <c r="H38" s="66">
        <v>4125</v>
      </c>
      <c r="I38" s="65" t="s">
        <v>146</v>
      </c>
      <c r="J38" s="64">
        <v>45960</v>
      </c>
      <c r="K38" s="9">
        <f>сен.25!K38+H38-G38</f>
        <v>3881.9000000000005</v>
      </c>
    </row>
    <row r="39" spans="1:11" x14ac:dyDescent="0.25">
      <c r="A39" s="11"/>
      <c r="B39" s="14">
        <v>32</v>
      </c>
      <c r="C39" s="70"/>
      <c r="D39" s="70"/>
      <c r="E39" s="70">
        <f t="shared" si="1"/>
        <v>0</v>
      </c>
      <c r="F39" s="46">
        <v>8.25</v>
      </c>
      <c r="G39" s="39">
        <f t="shared" si="0"/>
        <v>0</v>
      </c>
      <c r="H39" s="9"/>
      <c r="I39" s="65"/>
      <c r="J39" s="64"/>
      <c r="K39" s="9">
        <f>сен.25!K39+H39-G39</f>
        <v>0</v>
      </c>
    </row>
    <row r="40" spans="1:11" x14ac:dyDescent="0.25">
      <c r="A40" s="11"/>
      <c r="B40" s="14">
        <v>33</v>
      </c>
      <c r="C40" s="70">
        <v>30746</v>
      </c>
      <c r="D40" s="70">
        <v>31508</v>
      </c>
      <c r="E40" s="70">
        <f t="shared" si="1"/>
        <v>762</v>
      </c>
      <c r="F40" s="53">
        <v>6.19</v>
      </c>
      <c r="G40" s="39">
        <f t="shared" si="0"/>
        <v>4716.7800000000007</v>
      </c>
      <c r="H40" s="9"/>
      <c r="I40" s="65"/>
      <c r="J40" s="64"/>
      <c r="K40" s="9">
        <f>сен.25!K40+H40-G40</f>
        <v>4795.4600000000009</v>
      </c>
    </row>
    <row r="41" spans="1:11" x14ac:dyDescent="0.25">
      <c r="A41" s="11"/>
      <c r="B41" s="14">
        <v>34</v>
      </c>
      <c r="C41" s="70"/>
      <c r="D41" s="70"/>
      <c r="E41" s="70">
        <f t="shared" si="1"/>
        <v>0</v>
      </c>
      <c r="F41" s="46">
        <v>8.25</v>
      </c>
      <c r="G41" s="39">
        <f t="shared" si="0"/>
        <v>0</v>
      </c>
      <c r="H41" s="9"/>
      <c r="I41" s="65"/>
      <c r="J41" s="64"/>
      <c r="K41" s="9">
        <f>сен.25!K41+H41-G41</f>
        <v>0</v>
      </c>
    </row>
    <row r="42" spans="1:11" x14ac:dyDescent="0.25">
      <c r="A42" s="11"/>
      <c r="B42" s="14">
        <v>35</v>
      </c>
      <c r="C42" s="70">
        <v>8058</v>
      </c>
      <c r="D42" s="70">
        <v>8060</v>
      </c>
      <c r="E42" s="70">
        <f t="shared" si="1"/>
        <v>2</v>
      </c>
      <c r="F42" s="53">
        <v>6.19</v>
      </c>
      <c r="G42" s="39">
        <f t="shared" si="0"/>
        <v>12.38</v>
      </c>
      <c r="H42" s="9"/>
      <c r="I42" s="65"/>
      <c r="J42" s="64"/>
      <c r="K42" s="9">
        <f>сен.25!K42+H42-G42</f>
        <v>-252.56</v>
      </c>
    </row>
    <row r="43" spans="1:11" x14ac:dyDescent="0.25">
      <c r="A43" s="11"/>
      <c r="B43" s="14">
        <v>36</v>
      </c>
      <c r="C43" s="68">
        <v>55910</v>
      </c>
      <c r="D43" s="70">
        <v>56726</v>
      </c>
      <c r="E43" s="70">
        <f t="shared" si="1"/>
        <v>816</v>
      </c>
      <c r="F43" s="53">
        <v>6.19</v>
      </c>
      <c r="G43" s="39">
        <f t="shared" si="0"/>
        <v>5051.04</v>
      </c>
      <c r="H43" s="9"/>
      <c r="I43" s="65"/>
      <c r="J43" s="64"/>
      <c r="K43" s="9">
        <f>сен.25!K43+H43-G43</f>
        <v>-827.63000000000011</v>
      </c>
    </row>
    <row r="44" spans="1:11" x14ac:dyDescent="0.25">
      <c r="A44" s="11"/>
      <c r="B44" s="14">
        <v>37</v>
      </c>
      <c r="C44" s="70">
        <v>24259</v>
      </c>
      <c r="D44" s="70">
        <v>24353</v>
      </c>
      <c r="E44" s="70">
        <f t="shared" si="1"/>
        <v>94</v>
      </c>
      <c r="F44" s="53">
        <v>6.19</v>
      </c>
      <c r="G44" s="39">
        <f t="shared" si="0"/>
        <v>581.86</v>
      </c>
      <c r="H44" s="66">
        <v>1000</v>
      </c>
      <c r="I44" s="65" t="s">
        <v>117</v>
      </c>
      <c r="J44" s="64">
        <v>45936</v>
      </c>
      <c r="K44" s="9">
        <f>сен.25!K44+H44-G44</f>
        <v>-522.63999999999987</v>
      </c>
    </row>
    <row r="45" spans="1:11" x14ac:dyDescent="0.25">
      <c r="A45" s="11"/>
      <c r="B45" s="14">
        <v>38.39</v>
      </c>
      <c r="C45" s="70"/>
      <c r="D45" s="70"/>
      <c r="E45" s="70">
        <f t="shared" si="1"/>
        <v>0</v>
      </c>
      <c r="F45" s="46">
        <v>8.25</v>
      </c>
      <c r="G45" s="39">
        <f t="shared" si="0"/>
        <v>0</v>
      </c>
      <c r="H45" s="9"/>
      <c r="I45" s="65"/>
      <c r="J45" s="64"/>
      <c r="K45" s="9">
        <f>сен.25!K45+H45-G45</f>
        <v>0</v>
      </c>
    </row>
    <row r="46" spans="1:11" x14ac:dyDescent="0.25">
      <c r="A46" s="11"/>
      <c r="B46" s="14">
        <v>40</v>
      </c>
      <c r="C46" s="70">
        <v>198023</v>
      </c>
      <c r="D46" s="70">
        <v>199344</v>
      </c>
      <c r="E46" s="70">
        <f t="shared" si="1"/>
        <v>1321</v>
      </c>
      <c r="F46" s="53">
        <v>0</v>
      </c>
      <c r="G46" s="39">
        <f t="shared" si="0"/>
        <v>0</v>
      </c>
      <c r="H46" s="9"/>
      <c r="I46" s="65"/>
      <c r="J46" s="64"/>
      <c r="K46" s="9">
        <f>сен.25!K46+H46-G46</f>
        <v>0</v>
      </c>
    </row>
    <row r="47" spans="1:11" x14ac:dyDescent="0.25">
      <c r="A47" s="11"/>
      <c r="B47" s="14">
        <v>41</v>
      </c>
      <c r="C47" s="70">
        <v>87122</v>
      </c>
      <c r="D47" s="70">
        <v>87925</v>
      </c>
      <c r="E47" s="70">
        <f t="shared" si="1"/>
        <v>803</v>
      </c>
      <c r="F47" s="46">
        <v>8.25</v>
      </c>
      <c r="G47" s="39">
        <f t="shared" si="0"/>
        <v>6624.75</v>
      </c>
      <c r="H47" s="66">
        <v>9999</v>
      </c>
      <c r="I47" s="65" t="s">
        <v>138</v>
      </c>
      <c r="J47" s="64">
        <v>45951</v>
      </c>
      <c r="K47" s="9">
        <f>сен.25!K47+H47-G47</f>
        <v>2905.7099999999973</v>
      </c>
    </row>
    <row r="48" spans="1:11" x14ac:dyDescent="0.25">
      <c r="A48" s="11"/>
      <c r="B48" s="14">
        <v>42</v>
      </c>
      <c r="C48" s="70">
        <v>241427</v>
      </c>
      <c r="D48" s="70">
        <v>243094</v>
      </c>
      <c r="E48" s="70">
        <f t="shared" si="1"/>
        <v>1667</v>
      </c>
      <c r="F48" s="53">
        <v>0</v>
      </c>
      <c r="G48" s="39">
        <f t="shared" si="0"/>
        <v>0</v>
      </c>
      <c r="H48" s="66"/>
      <c r="I48" s="65"/>
      <c r="J48" s="64"/>
      <c r="K48" s="9">
        <f>сен.25!K48+H48-G48</f>
        <v>0</v>
      </c>
    </row>
    <row r="49" spans="1:11" x14ac:dyDescent="0.25">
      <c r="A49" s="11"/>
      <c r="B49" s="14">
        <v>43</v>
      </c>
      <c r="C49" s="70">
        <v>144781</v>
      </c>
      <c r="D49" s="70">
        <v>145309</v>
      </c>
      <c r="E49" s="70">
        <f t="shared" si="1"/>
        <v>528</v>
      </c>
      <c r="F49" s="53">
        <v>6.19</v>
      </c>
      <c r="G49" s="39">
        <f t="shared" si="0"/>
        <v>3268.32</v>
      </c>
      <c r="H49" s="66">
        <v>4500.13</v>
      </c>
      <c r="I49" s="65" t="s">
        <v>124</v>
      </c>
      <c r="J49" s="64">
        <v>45939</v>
      </c>
      <c r="K49" s="9">
        <f>сен.25!K49+H49-G49</f>
        <v>-3268.3199999999993</v>
      </c>
    </row>
    <row r="50" spans="1:11" x14ac:dyDescent="0.25">
      <c r="A50" s="11"/>
      <c r="B50" s="14">
        <v>44</v>
      </c>
      <c r="C50" s="70"/>
      <c r="D50" s="70"/>
      <c r="E50" s="70">
        <f t="shared" si="1"/>
        <v>0</v>
      </c>
      <c r="F50" s="46">
        <v>8.25</v>
      </c>
      <c r="G50" s="39">
        <f t="shared" si="0"/>
        <v>0</v>
      </c>
      <c r="H50" s="9"/>
      <c r="I50" s="65"/>
      <c r="J50" s="64"/>
      <c r="K50" s="9">
        <f>сен.25!K50+H50-G50</f>
        <v>0</v>
      </c>
    </row>
    <row r="51" spans="1:11" x14ac:dyDescent="0.25">
      <c r="A51" s="11"/>
      <c r="B51" s="14">
        <v>45</v>
      </c>
      <c r="C51" s="70">
        <v>27</v>
      </c>
      <c r="D51" s="70">
        <v>27</v>
      </c>
      <c r="E51" s="70">
        <f t="shared" si="1"/>
        <v>0</v>
      </c>
      <c r="F51" s="46">
        <v>8.25</v>
      </c>
      <c r="G51" s="39">
        <f t="shared" si="0"/>
        <v>0</v>
      </c>
      <c r="H51" s="9"/>
      <c r="I51" s="65"/>
      <c r="J51" s="64"/>
      <c r="K51" s="9">
        <f>сен.25!K51+H51-G51</f>
        <v>0</v>
      </c>
    </row>
    <row r="52" spans="1:11" x14ac:dyDescent="0.25">
      <c r="A52" s="11"/>
      <c r="B52" s="14">
        <v>46</v>
      </c>
      <c r="C52" s="70">
        <v>31404</v>
      </c>
      <c r="D52" s="70">
        <v>32119</v>
      </c>
      <c r="E52" s="70">
        <f t="shared" si="1"/>
        <v>715</v>
      </c>
      <c r="F52" s="46">
        <v>8.25</v>
      </c>
      <c r="G52" s="39">
        <f t="shared" si="0"/>
        <v>5898.75</v>
      </c>
      <c r="H52" s="9"/>
      <c r="I52" s="65"/>
      <c r="J52" s="64"/>
      <c r="K52" s="9">
        <f>сен.25!K52+H52-G52</f>
        <v>4297.7799999999916</v>
      </c>
    </row>
    <row r="53" spans="1:11" x14ac:dyDescent="0.25">
      <c r="A53" s="11"/>
      <c r="B53" s="14">
        <v>47</v>
      </c>
      <c r="C53" s="70">
        <v>2089</v>
      </c>
      <c r="D53" s="70">
        <v>2089</v>
      </c>
      <c r="E53" s="70">
        <f t="shared" si="1"/>
        <v>0</v>
      </c>
      <c r="F53" s="46">
        <v>8.25</v>
      </c>
      <c r="G53" s="39">
        <f t="shared" si="0"/>
        <v>0</v>
      </c>
      <c r="H53" s="9"/>
      <c r="I53" s="65"/>
      <c r="J53" s="64"/>
      <c r="K53" s="9">
        <f>сен.25!K53+H53-G53</f>
        <v>-7.33</v>
      </c>
    </row>
    <row r="54" spans="1:11" x14ac:dyDescent="0.25">
      <c r="A54" s="11"/>
      <c r="B54" s="14">
        <v>48</v>
      </c>
      <c r="C54" s="70">
        <v>31914</v>
      </c>
      <c r="D54" s="70">
        <v>31992</v>
      </c>
      <c r="E54" s="70">
        <f t="shared" si="1"/>
        <v>78</v>
      </c>
      <c r="F54" s="46">
        <v>8.25</v>
      </c>
      <c r="G54" s="39">
        <f t="shared" si="0"/>
        <v>643.5</v>
      </c>
      <c r="H54" s="66">
        <v>5000</v>
      </c>
      <c r="I54" s="65" t="s">
        <v>125</v>
      </c>
      <c r="J54" s="64">
        <v>45940</v>
      </c>
      <c r="K54" s="9">
        <f>сен.25!K54+H54-G54</f>
        <v>1337.6999999999998</v>
      </c>
    </row>
    <row r="55" spans="1:11" x14ac:dyDescent="0.25">
      <c r="A55" s="14"/>
      <c r="B55" s="14">
        <v>49</v>
      </c>
      <c r="C55" s="70">
        <v>78338</v>
      </c>
      <c r="D55" s="70">
        <v>78736</v>
      </c>
      <c r="E55" s="70">
        <f t="shared" si="1"/>
        <v>398</v>
      </c>
      <c r="F55" s="53">
        <v>0</v>
      </c>
      <c r="G55" s="39">
        <f t="shared" si="0"/>
        <v>0</v>
      </c>
      <c r="H55" s="9"/>
      <c r="I55" s="65"/>
      <c r="J55" s="64"/>
      <c r="K55" s="9">
        <f>сен.25!K55+H55-G55</f>
        <v>0</v>
      </c>
    </row>
    <row r="56" spans="1:11" x14ac:dyDescent="0.25">
      <c r="A56" s="11"/>
      <c r="B56" s="14">
        <v>50</v>
      </c>
      <c r="C56" s="70">
        <v>2892</v>
      </c>
      <c r="D56" s="70">
        <v>2897</v>
      </c>
      <c r="E56" s="70">
        <f t="shared" si="1"/>
        <v>5</v>
      </c>
      <c r="F56" s="46">
        <v>8.25</v>
      </c>
      <c r="G56" s="39">
        <f t="shared" si="0"/>
        <v>41.25</v>
      </c>
      <c r="H56" s="66">
        <v>726</v>
      </c>
      <c r="I56" s="65" t="s">
        <v>128</v>
      </c>
      <c r="J56" s="64">
        <v>45943</v>
      </c>
      <c r="K56" s="9">
        <f>сен.25!K56+H56-G56</f>
        <v>58.120000000000005</v>
      </c>
    </row>
    <row r="57" spans="1:11" x14ac:dyDescent="0.25">
      <c r="A57" s="11"/>
      <c r="B57" s="14">
        <v>51</v>
      </c>
      <c r="C57" s="70">
        <v>16692</v>
      </c>
      <c r="D57" s="70">
        <v>16979</v>
      </c>
      <c r="E57" s="70">
        <f t="shared" si="1"/>
        <v>287</v>
      </c>
      <c r="F57" s="53">
        <v>0</v>
      </c>
      <c r="G57" s="39">
        <f t="shared" si="0"/>
        <v>0</v>
      </c>
      <c r="H57" s="9"/>
      <c r="I57" s="65"/>
      <c r="J57" s="64"/>
      <c r="K57" s="9">
        <f>сен.25!K57+H57-G57</f>
        <v>0</v>
      </c>
    </row>
    <row r="58" spans="1:11" x14ac:dyDescent="0.25">
      <c r="A58" s="11"/>
      <c r="B58" s="14">
        <v>52</v>
      </c>
      <c r="C58" s="70">
        <v>128665</v>
      </c>
      <c r="D58" s="70">
        <v>128978</v>
      </c>
      <c r="E58" s="70">
        <f t="shared" si="1"/>
        <v>313</v>
      </c>
      <c r="F58" s="53">
        <v>0</v>
      </c>
      <c r="G58" s="39">
        <f t="shared" si="0"/>
        <v>0</v>
      </c>
      <c r="H58" s="9"/>
      <c r="I58" s="65"/>
      <c r="J58" s="64"/>
      <c r="K58" s="9">
        <f>сен.25!K58+H58-G58</f>
        <v>0</v>
      </c>
    </row>
    <row r="59" spans="1:11" x14ac:dyDescent="0.25">
      <c r="A59" s="11"/>
      <c r="B59" s="14">
        <v>53</v>
      </c>
      <c r="C59" s="70">
        <v>4213</v>
      </c>
      <c r="D59" s="70">
        <v>4238</v>
      </c>
      <c r="E59" s="70">
        <f t="shared" si="1"/>
        <v>25</v>
      </c>
      <c r="F59" s="46">
        <v>8.25</v>
      </c>
      <c r="G59" s="39">
        <f t="shared" si="0"/>
        <v>206.25</v>
      </c>
      <c r="H59" s="9"/>
      <c r="I59" s="65"/>
      <c r="J59" s="64"/>
      <c r="K59" s="9">
        <f>сен.25!K59+H59-G59</f>
        <v>2214.09</v>
      </c>
    </row>
    <row r="60" spans="1:11" x14ac:dyDescent="0.25">
      <c r="A60" s="11"/>
      <c r="B60" s="14">
        <v>54</v>
      </c>
      <c r="C60" s="70">
        <v>259</v>
      </c>
      <c r="D60" s="70">
        <v>259</v>
      </c>
      <c r="E60" s="70">
        <f t="shared" si="1"/>
        <v>0</v>
      </c>
      <c r="F60" s="46">
        <v>8.25</v>
      </c>
      <c r="G60" s="39">
        <f t="shared" si="0"/>
        <v>0</v>
      </c>
      <c r="H60" s="9"/>
      <c r="I60" s="65"/>
      <c r="J60" s="64"/>
      <c r="K60" s="9">
        <f>сен.25!K60+H60-G60</f>
        <v>-51.31</v>
      </c>
    </row>
    <row r="61" spans="1:11" x14ac:dyDescent="0.25">
      <c r="A61" s="11"/>
      <c r="B61" s="14">
        <v>55</v>
      </c>
      <c r="C61" s="70">
        <v>80127</v>
      </c>
      <c r="D61" s="70">
        <v>82466</v>
      </c>
      <c r="E61" s="70">
        <f t="shared" si="1"/>
        <v>2339</v>
      </c>
      <c r="F61" s="53">
        <v>6.19</v>
      </c>
      <c r="G61" s="39">
        <f t="shared" si="0"/>
        <v>14478.410000000002</v>
      </c>
      <c r="H61" s="66">
        <v>7000</v>
      </c>
      <c r="I61" s="65" t="s">
        <v>120</v>
      </c>
      <c r="J61" s="64">
        <v>45936</v>
      </c>
      <c r="K61" s="9">
        <f>сен.25!K61+H61-G61</f>
        <v>-8370.4100000000035</v>
      </c>
    </row>
    <row r="62" spans="1:11" x14ac:dyDescent="0.25">
      <c r="A62" s="11"/>
      <c r="B62" s="14">
        <v>56</v>
      </c>
      <c r="C62" s="70">
        <v>8035</v>
      </c>
      <c r="D62" s="70">
        <v>8077</v>
      </c>
      <c r="E62" s="70">
        <f t="shared" si="1"/>
        <v>42</v>
      </c>
      <c r="F62" s="46">
        <v>8.25</v>
      </c>
      <c r="G62" s="39">
        <f t="shared" si="0"/>
        <v>346.5</v>
      </c>
      <c r="H62" s="9"/>
      <c r="I62" s="65"/>
      <c r="J62" s="64"/>
      <c r="K62" s="9">
        <f>сен.25!K62+H62-G62</f>
        <v>-3423.48</v>
      </c>
    </row>
    <row r="63" spans="1:11" x14ac:dyDescent="0.25">
      <c r="A63" s="11"/>
      <c r="B63" s="14">
        <v>57</v>
      </c>
      <c r="C63" s="70">
        <v>106895</v>
      </c>
      <c r="D63" s="70">
        <v>106895</v>
      </c>
      <c r="E63" s="70">
        <f t="shared" si="1"/>
        <v>0</v>
      </c>
      <c r="F63" s="53">
        <v>6.19</v>
      </c>
      <c r="G63" s="39">
        <f t="shared" si="0"/>
        <v>0</v>
      </c>
      <c r="H63" s="9"/>
      <c r="I63" s="65"/>
      <c r="J63" s="64"/>
      <c r="K63" s="9">
        <f>сен.25!K63+H63-G63</f>
        <v>0</v>
      </c>
    </row>
    <row r="64" spans="1:11" x14ac:dyDescent="0.25">
      <c r="A64" s="11"/>
      <c r="B64" s="14">
        <v>58</v>
      </c>
      <c r="C64" s="70"/>
      <c r="D64" s="70"/>
      <c r="E64" s="70">
        <f t="shared" si="1"/>
        <v>0</v>
      </c>
      <c r="F64" s="46">
        <v>8.25</v>
      </c>
      <c r="G64" s="39">
        <f t="shared" si="0"/>
        <v>0</v>
      </c>
      <c r="H64" s="9"/>
      <c r="I64" s="65"/>
      <c r="J64" s="64"/>
      <c r="K64" s="9">
        <f>сен.25!K64+H64-G64</f>
        <v>0</v>
      </c>
    </row>
    <row r="65" spans="1:11" x14ac:dyDescent="0.25">
      <c r="A65" s="11"/>
      <c r="B65" s="14">
        <v>59</v>
      </c>
      <c r="C65" s="70">
        <v>35516</v>
      </c>
      <c r="D65" s="70">
        <v>35785</v>
      </c>
      <c r="E65" s="70">
        <f t="shared" si="1"/>
        <v>269</v>
      </c>
      <c r="F65" s="46">
        <v>8.25</v>
      </c>
      <c r="G65" s="39">
        <f t="shared" si="0"/>
        <v>2219.25</v>
      </c>
      <c r="H65" s="66">
        <v>4282</v>
      </c>
      <c r="I65" s="65" t="s">
        <v>129</v>
      </c>
      <c r="J65" s="64">
        <v>45943</v>
      </c>
      <c r="K65" s="9">
        <f>сен.25!K65+H65-G65</f>
        <v>1057.8499999999995</v>
      </c>
    </row>
    <row r="66" spans="1:11" x14ac:dyDescent="0.25">
      <c r="A66" s="11"/>
      <c r="B66" s="14">
        <v>60</v>
      </c>
      <c r="C66" s="70">
        <v>31772</v>
      </c>
      <c r="D66" s="70">
        <v>31815</v>
      </c>
      <c r="E66" s="70">
        <f t="shared" si="1"/>
        <v>43</v>
      </c>
      <c r="F66" s="53">
        <v>6.19</v>
      </c>
      <c r="G66" s="39">
        <f t="shared" si="0"/>
        <v>266.17</v>
      </c>
      <c r="H66" s="66">
        <v>1312.28</v>
      </c>
      <c r="I66" s="65" t="s">
        <v>123</v>
      </c>
      <c r="J66" s="64">
        <v>45938</v>
      </c>
      <c r="K66" s="9">
        <f>сен.25!K66+H66-G66</f>
        <v>66.069999999999879</v>
      </c>
    </row>
    <row r="67" spans="1:11" x14ac:dyDescent="0.25">
      <c r="A67" s="11"/>
      <c r="B67" s="14">
        <v>61</v>
      </c>
      <c r="C67" s="70">
        <v>96586</v>
      </c>
      <c r="D67" s="70">
        <v>96833</v>
      </c>
      <c r="E67" s="70">
        <f t="shared" si="1"/>
        <v>247</v>
      </c>
      <c r="F67" s="53">
        <v>0</v>
      </c>
      <c r="G67" s="39">
        <f t="shared" si="0"/>
        <v>0</v>
      </c>
      <c r="H67" s="9"/>
      <c r="I67" s="65"/>
      <c r="J67" s="64"/>
      <c r="K67" s="9">
        <f>сен.25!K67+H67-G67</f>
        <v>0</v>
      </c>
    </row>
    <row r="68" spans="1:11" x14ac:dyDescent="0.25">
      <c r="A68" s="11"/>
      <c r="B68" s="14">
        <v>62</v>
      </c>
      <c r="C68" s="70">
        <v>15815</v>
      </c>
      <c r="D68" s="70">
        <v>15879</v>
      </c>
      <c r="E68" s="70">
        <f t="shared" si="1"/>
        <v>64</v>
      </c>
      <c r="F68" s="46">
        <v>8.25</v>
      </c>
      <c r="G68" s="39">
        <f t="shared" si="0"/>
        <v>528</v>
      </c>
      <c r="H68" s="66">
        <v>850</v>
      </c>
      <c r="I68" s="65" t="s">
        <v>122</v>
      </c>
      <c r="J68" s="64">
        <v>45937</v>
      </c>
      <c r="K68" s="9">
        <f>сен.25!K68+H68-G68</f>
        <v>7453.68</v>
      </c>
    </row>
    <row r="69" spans="1:11" x14ac:dyDescent="0.25">
      <c r="A69" s="11"/>
      <c r="B69" s="14">
        <v>63</v>
      </c>
      <c r="C69" s="70">
        <v>39881</v>
      </c>
      <c r="D69" s="70">
        <v>39931</v>
      </c>
      <c r="E69" s="70">
        <f t="shared" si="1"/>
        <v>50</v>
      </c>
      <c r="F69" s="53">
        <v>6.19</v>
      </c>
      <c r="G69" s="39">
        <f t="shared" si="0"/>
        <v>309.5</v>
      </c>
      <c r="H69" s="66">
        <v>1500</v>
      </c>
      <c r="I69" s="65" t="s">
        <v>116</v>
      </c>
      <c r="J69" s="64">
        <v>45936</v>
      </c>
      <c r="K69" s="9">
        <f>сен.25!K69+H69-G69</f>
        <v>-302.03000000000043</v>
      </c>
    </row>
    <row r="70" spans="1:11" x14ac:dyDescent="0.25">
      <c r="A70" s="11"/>
      <c r="B70" s="14">
        <v>64</v>
      </c>
      <c r="C70" s="70">
        <v>2089</v>
      </c>
      <c r="D70" s="70">
        <v>2093</v>
      </c>
      <c r="E70" s="70">
        <f t="shared" si="1"/>
        <v>4</v>
      </c>
      <c r="F70" s="46">
        <v>8.25</v>
      </c>
      <c r="G70" s="39">
        <f t="shared" si="0"/>
        <v>33</v>
      </c>
      <c r="H70" s="66">
        <v>1500</v>
      </c>
      <c r="I70" s="65" t="s">
        <v>136</v>
      </c>
      <c r="J70" s="64">
        <v>45950</v>
      </c>
      <c r="K70" s="9">
        <f>сен.25!K70+H70-G70</f>
        <v>471.67000000000007</v>
      </c>
    </row>
    <row r="71" spans="1:11" x14ac:dyDescent="0.25">
      <c r="A71" s="11"/>
      <c r="B71" s="14">
        <v>65</v>
      </c>
      <c r="C71" s="70">
        <v>26855</v>
      </c>
      <c r="D71" s="70">
        <v>26934</v>
      </c>
      <c r="E71" s="70">
        <f t="shared" si="1"/>
        <v>79</v>
      </c>
      <c r="F71" s="53">
        <v>6.19</v>
      </c>
      <c r="G71" s="39">
        <f t="shared" si="0"/>
        <v>489.01000000000005</v>
      </c>
      <c r="H71" s="66">
        <f>761.37+619</f>
        <v>1380.37</v>
      </c>
      <c r="I71" s="65" t="s">
        <v>147</v>
      </c>
      <c r="J71" s="64" t="s">
        <v>148</v>
      </c>
      <c r="K71" s="9">
        <f>сен.25!K71+H71-G71</f>
        <v>258.24000000000007</v>
      </c>
    </row>
    <row r="72" spans="1:11" x14ac:dyDescent="0.25">
      <c r="A72" s="11"/>
      <c r="B72" s="14">
        <v>66</v>
      </c>
      <c r="C72" s="70">
        <v>155078</v>
      </c>
      <c r="D72" s="70">
        <v>155294</v>
      </c>
      <c r="E72" s="70">
        <f t="shared" si="1"/>
        <v>216</v>
      </c>
      <c r="F72" s="53">
        <v>0</v>
      </c>
      <c r="G72" s="39">
        <f t="shared" ref="G72:G137" si="2">F72*E72</f>
        <v>0</v>
      </c>
      <c r="H72" s="9"/>
      <c r="I72" s="65"/>
      <c r="J72" s="64"/>
      <c r="K72" s="9">
        <f>сен.25!K72+H72-G72</f>
        <v>0</v>
      </c>
    </row>
    <row r="73" spans="1:11" x14ac:dyDescent="0.25">
      <c r="A73" s="14"/>
      <c r="B73" s="14">
        <v>67</v>
      </c>
      <c r="C73" s="70">
        <v>12301</v>
      </c>
      <c r="D73" s="70">
        <v>12352</v>
      </c>
      <c r="E73" s="70">
        <f t="shared" ref="E73:E137" si="3">D73-C73</f>
        <v>51</v>
      </c>
      <c r="F73" s="53">
        <v>6.19</v>
      </c>
      <c r="G73" s="39">
        <f t="shared" si="2"/>
        <v>315.69</v>
      </c>
      <c r="H73" s="66">
        <v>1858</v>
      </c>
      <c r="I73" s="65" t="s">
        <v>142</v>
      </c>
      <c r="J73" s="64">
        <v>45953</v>
      </c>
      <c r="K73" s="9">
        <f>сен.25!K73+H73-G73</f>
        <v>1417.2500000000005</v>
      </c>
    </row>
    <row r="74" spans="1:11" x14ac:dyDescent="0.25">
      <c r="A74" s="11"/>
      <c r="B74" s="14">
        <v>68</v>
      </c>
      <c r="C74" s="70"/>
      <c r="D74" s="70"/>
      <c r="E74" s="70">
        <f t="shared" si="3"/>
        <v>0</v>
      </c>
      <c r="F74" s="46">
        <v>8.25</v>
      </c>
      <c r="G74" s="39">
        <f t="shared" si="2"/>
        <v>0</v>
      </c>
      <c r="H74" s="9"/>
      <c r="I74" s="65"/>
      <c r="J74" s="64"/>
      <c r="K74" s="9">
        <f>сен.25!K74+H74-G74</f>
        <v>0</v>
      </c>
    </row>
    <row r="75" spans="1:11" x14ac:dyDescent="0.25">
      <c r="A75" s="11"/>
      <c r="B75" s="14">
        <v>69</v>
      </c>
      <c r="C75" s="70">
        <v>10666</v>
      </c>
      <c r="D75" s="70">
        <v>10666</v>
      </c>
      <c r="E75" s="70">
        <f t="shared" si="3"/>
        <v>0</v>
      </c>
      <c r="F75" s="46">
        <v>8.25</v>
      </c>
      <c r="G75" s="39">
        <f t="shared" si="2"/>
        <v>0</v>
      </c>
      <c r="H75" s="9"/>
      <c r="I75" s="65"/>
      <c r="J75" s="64"/>
      <c r="K75" s="9">
        <f>сен.25!K75+H75-G75</f>
        <v>-7.33</v>
      </c>
    </row>
    <row r="76" spans="1:11" x14ac:dyDescent="0.25">
      <c r="A76" s="11"/>
      <c r="B76" s="14">
        <v>70</v>
      </c>
      <c r="C76" s="70">
        <v>152284</v>
      </c>
      <c r="D76" s="70">
        <v>152373</v>
      </c>
      <c r="E76" s="70">
        <f t="shared" si="3"/>
        <v>89</v>
      </c>
      <c r="F76" s="46">
        <v>8.25</v>
      </c>
      <c r="G76" s="39">
        <f t="shared" si="2"/>
        <v>734.25</v>
      </c>
      <c r="H76" s="66">
        <v>4000</v>
      </c>
      <c r="I76" s="65" t="s">
        <v>126</v>
      </c>
      <c r="J76" s="64">
        <v>45940</v>
      </c>
      <c r="K76" s="9">
        <f>сен.25!K76+H76-G76</f>
        <v>533.32999999999947</v>
      </c>
    </row>
    <row r="77" spans="1:11" x14ac:dyDescent="0.25">
      <c r="A77" s="11"/>
      <c r="B77" s="14">
        <v>71</v>
      </c>
      <c r="C77" s="70">
        <v>74357</v>
      </c>
      <c r="D77" s="70">
        <v>74831</v>
      </c>
      <c r="E77" s="70">
        <f t="shared" si="3"/>
        <v>474</v>
      </c>
      <c r="F77" s="46">
        <v>8.25</v>
      </c>
      <c r="G77" s="39">
        <f t="shared" si="2"/>
        <v>3910.5</v>
      </c>
      <c r="H77" s="66">
        <f>6000+6500+2015.85</f>
        <v>14515.85</v>
      </c>
      <c r="I77" s="65" t="s">
        <v>139</v>
      </c>
      <c r="J77" s="64" t="s">
        <v>140</v>
      </c>
      <c r="K77" s="9">
        <f>сен.25!K77+H77-G77</f>
        <v>8637.39</v>
      </c>
    </row>
    <row r="78" spans="1:11" x14ac:dyDescent="0.25">
      <c r="A78" s="11"/>
      <c r="B78" s="14">
        <v>72</v>
      </c>
      <c r="C78" s="70"/>
      <c r="D78" s="70"/>
      <c r="E78" s="70">
        <f t="shared" si="3"/>
        <v>0</v>
      </c>
      <c r="F78" s="46">
        <v>8.25</v>
      </c>
      <c r="G78" s="39">
        <f t="shared" si="2"/>
        <v>0</v>
      </c>
      <c r="H78" s="9"/>
      <c r="I78" s="65"/>
      <c r="J78" s="64"/>
      <c r="K78" s="9">
        <f>сен.25!K78+H78-G78</f>
        <v>0</v>
      </c>
    </row>
    <row r="79" spans="1:11" x14ac:dyDescent="0.25">
      <c r="A79" s="11"/>
      <c r="B79" s="14">
        <v>73</v>
      </c>
      <c r="C79" s="70"/>
      <c r="D79" s="70"/>
      <c r="E79" s="70">
        <f t="shared" si="3"/>
        <v>0</v>
      </c>
      <c r="F79" s="46">
        <v>8.25</v>
      </c>
      <c r="G79" s="39">
        <f t="shared" si="2"/>
        <v>0</v>
      </c>
      <c r="H79" s="9"/>
      <c r="I79" s="65"/>
      <c r="J79" s="64"/>
      <c r="K79" s="9">
        <f>сен.25!K79+H79-G79</f>
        <v>0</v>
      </c>
    </row>
    <row r="80" spans="1:11" x14ac:dyDescent="0.25">
      <c r="A80" s="11"/>
      <c r="B80" s="14">
        <v>74</v>
      </c>
      <c r="C80" s="70">
        <v>122093</v>
      </c>
      <c r="D80" s="70">
        <v>122929</v>
      </c>
      <c r="E80" s="70">
        <f t="shared" si="3"/>
        <v>836</v>
      </c>
      <c r="F80" s="53">
        <v>0</v>
      </c>
      <c r="G80" s="39">
        <f t="shared" si="2"/>
        <v>0</v>
      </c>
      <c r="H80" s="9"/>
      <c r="I80" s="65"/>
      <c r="J80" s="64"/>
      <c r="K80" s="9">
        <f>сен.25!K80+H80-G80</f>
        <v>0</v>
      </c>
    </row>
    <row r="81" spans="1:11" x14ac:dyDescent="0.25">
      <c r="A81" s="11"/>
      <c r="B81" s="14">
        <v>75</v>
      </c>
      <c r="C81" s="70">
        <v>198</v>
      </c>
      <c r="D81" s="70">
        <v>198</v>
      </c>
      <c r="E81" s="70">
        <f t="shared" si="3"/>
        <v>0</v>
      </c>
      <c r="F81" s="46">
        <v>8.25</v>
      </c>
      <c r="G81" s="39">
        <f t="shared" si="2"/>
        <v>0</v>
      </c>
      <c r="H81" s="9"/>
      <c r="I81" s="65"/>
      <c r="J81" s="64"/>
      <c r="K81" s="9">
        <f>сен.25!K81+H81-G81</f>
        <v>17.14</v>
      </c>
    </row>
    <row r="82" spans="1:11" x14ac:dyDescent="0.25">
      <c r="A82" s="11"/>
      <c r="B82" s="14">
        <v>76</v>
      </c>
      <c r="C82" s="70">
        <v>128632</v>
      </c>
      <c r="D82" s="70">
        <v>129526</v>
      </c>
      <c r="E82" s="70">
        <f t="shared" si="3"/>
        <v>894</v>
      </c>
      <c r="F82" s="53">
        <v>6.19</v>
      </c>
      <c r="G82" s="39">
        <f t="shared" si="2"/>
        <v>5533.8600000000006</v>
      </c>
      <c r="H82" s="66">
        <v>3473.78</v>
      </c>
      <c r="I82" s="65" t="s">
        <v>115</v>
      </c>
      <c r="J82" s="64">
        <v>45935</v>
      </c>
      <c r="K82" s="9">
        <f>сен.25!K82+H82-G82</f>
        <v>993.60999999999876</v>
      </c>
    </row>
    <row r="83" spans="1:11" x14ac:dyDescent="0.25">
      <c r="A83" s="11"/>
      <c r="B83" s="14">
        <v>77</v>
      </c>
      <c r="C83" s="70">
        <v>38044</v>
      </c>
      <c r="D83" s="70">
        <v>38229</v>
      </c>
      <c r="E83" s="70">
        <f t="shared" si="3"/>
        <v>185</v>
      </c>
      <c r="F83" s="53">
        <v>6.19</v>
      </c>
      <c r="G83" s="39">
        <f t="shared" si="2"/>
        <v>1145.1500000000001</v>
      </c>
      <c r="H83" s="9"/>
      <c r="I83" s="65"/>
      <c r="J83" s="64"/>
      <c r="K83" s="9">
        <f>сен.25!K83+H83-G83</f>
        <v>-147.08000000000061</v>
      </c>
    </row>
    <row r="84" spans="1:11" x14ac:dyDescent="0.25">
      <c r="A84" s="11"/>
      <c r="B84" s="14">
        <v>78</v>
      </c>
      <c r="C84" s="70"/>
      <c r="D84" s="70"/>
      <c r="E84" s="70">
        <f t="shared" si="3"/>
        <v>0</v>
      </c>
      <c r="F84" s="46">
        <v>8.25</v>
      </c>
      <c r="G84" s="39">
        <f t="shared" si="2"/>
        <v>0</v>
      </c>
      <c r="H84" s="9"/>
      <c r="I84" s="65"/>
      <c r="J84" s="64"/>
      <c r="K84" s="9">
        <f>сен.25!K84+H84-G84</f>
        <v>0</v>
      </c>
    </row>
    <row r="85" spans="1:11" x14ac:dyDescent="0.25">
      <c r="A85" s="11"/>
      <c r="B85" s="14">
        <v>79</v>
      </c>
      <c r="C85" s="70">
        <v>14534</v>
      </c>
      <c r="D85" s="70">
        <v>14847</v>
      </c>
      <c r="E85" s="70">
        <f t="shared" si="3"/>
        <v>313</v>
      </c>
      <c r="F85" s="53">
        <v>0</v>
      </c>
      <c r="G85" s="39">
        <f t="shared" si="2"/>
        <v>0</v>
      </c>
      <c r="H85" s="9"/>
      <c r="I85" s="65"/>
      <c r="J85" s="64"/>
      <c r="K85" s="9">
        <f>сен.25!K85+H85-G85</f>
        <v>0</v>
      </c>
    </row>
    <row r="86" spans="1:11" x14ac:dyDescent="0.25">
      <c r="A86" s="14"/>
      <c r="B86" s="14">
        <v>80</v>
      </c>
      <c r="C86" s="70"/>
      <c r="D86" s="70"/>
      <c r="E86" s="70">
        <f t="shared" si="3"/>
        <v>0</v>
      </c>
      <c r="F86" s="46">
        <v>8.25</v>
      </c>
      <c r="G86" s="39">
        <f t="shared" si="2"/>
        <v>0</v>
      </c>
      <c r="H86" s="9"/>
      <c r="I86" s="65"/>
      <c r="J86" s="64"/>
      <c r="K86" s="9">
        <f>сен.25!K86+H86-G86</f>
        <v>0</v>
      </c>
    </row>
    <row r="87" spans="1:11" x14ac:dyDescent="0.25">
      <c r="A87" s="14"/>
      <c r="B87" s="14">
        <v>81</v>
      </c>
      <c r="C87" s="70">
        <v>56626</v>
      </c>
      <c r="D87" s="70">
        <v>57184</v>
      </c>
      <c r="E87" s="70">
        <f t="shared" si="3"/>
        <v>558</v>
      </c>
      <c r="F87" s="46">
        <v>8.25</v>
      </c>
      <c r="G87" s="39">
        <f t="shared" si="2"/>
        <v>4603.5</v>
      </c>
      <c r="H87" s="66">
        <v>3500</v>
      </c>
      <c r="I87" s="65" t="s">
        <v>133</v>
      </c>
      <c r="J87" s="64">
        <v>45950</v>
      </c>
      <c r="K87" s="9">
        <f>сен.25!K87+H87-G87</f>
        <v>459.98999999999978</v>
      </c>
    </row>
    <row r="88" spans="1:11" x14ac:dyDescent="0.25">
      <c r="A88" s="11"/>
      <c r="B88" s="14">
        <v>82</v>
      </c>
      <c r="C88" s="70">
        <v>6400</v>
      </c>
      <c r="D88" s="70">
        <v>6400</v>
      </c>
      <c r="E88" s="70">
        <f t="shared" si="3"/>
        <v>0</v>
      </c>
      <c r="F88" s="46">
        <v>8.25</v>
      </c>
      <c r="G88" s="39">
        <f t="shared" si="2"/>
        <v>0</v>
      </c>
      <c r="H88" s="66">
        <v>1000</v>
      </c>
      <c r="I88" s="65" t="s">
        <v>131</v>
      </c>
      <c r="J88" s="64">
        <v>45945</v>
      </c>
      <c r="K88" s="9">
        <f>сен.25!K88+H88-G88</f>
        <v>998.44</v>
      </c>
    </row>
    <row r="89" spans="1:11" x14ac:dyDescent="0.25">
      <c r="A89" s="11"/>
      <c r="B89" s="14">
        <v>83</v>
      </c>
      <c r="C89" s="70"/>
      <c r="D89" s="70"/>
      <c r="E89" s="70">
        <f t="shared" si="3"/>
        <v>0</v>
      </c>
      <c r="F89" s="46">
        <v>8.25</v>
      </c>
      <c r="G89" s="39">
        <f t="shared" si="2"/>
        <v>0</v>
      </c>
      <c r="H89" s="9"/>
      <c r="I89" s="65"/>
      <c r="J89" s="64"/>
      <c r="K89" s="9">
        <f>сен.25!K89+H89-G89</f>
        <v>0</v>
      </c>
    </row>
    <row r="90" spans="1:11" x14ac:dyDescent="0.25">
      <c r="A90" s="11"/>
      <c r="B90" s="14">
        <v>84</v>
      </c>
      <c r="C90" s="70">
        <v>3790</v>
      </c>
      <c r="D90" s="70">
        <v>3898</v>
      </c>
      <c r="E90" s="70">
        <f t="shared" si="3"/>
        <v>108</v>
      </c>
      <c r="F90" s="46">
        <v>8.25</v>
      </c>
      <c r="G90" s="39">
        <f t="shared" si="2"/>
        <v>891</v>
      </c>
      <c r="H90" s="9"/>
      <c r="I90" s="65"/>
      <c r="J90" s="64"/>
      <c r="K90" s="9">
        <f>сен.25!K90+H90-G90</f>
        <v>-7647.29</v>
      </c>
    </row>
    <row r="91" spans="1:11" x14ac:dyDescent="0.25">
      <c r="A91" s="11"/>
      <c r="B91" s="14">
        <v>85</v>
      </c>
      <c r="C91" s="70"/>
      <c r="D91" s="70"/>
      <c r="E91" s="70">
        <f t="shared" si="3"/>
        <v>0</v>
      </c>
      <c r="F91" s="46">
        <v>8.25</v>
      </c>
      <c r="G91" s="39">
        <f t="shared" si="2"/>
        <v>0</v>
      </c>
      <c r="H91" s="9"/>
      <c r="I91" s="65"/>
      <c r="J91" s="64"/>
      <c r="K91" s="9">
        <f>сен.25!K91+H91-G91</f>
        <v>0</v>
      </c>
    </row>
    <row r="92" spans="1:11" x14ac:dyDescent="0.25">
      <c r="A92" s="11"/>
      <c r="B92" s="14">
        <v>86</v>
      </c>
      <c r="C92" s="70">
        <v>17043</v>
      </c>
      <c r="D92" s="70">
        <v>17343</v>
      </c>
      <c r="E92" s="70">
        <f t="shared" si="3"/>
        <v>300</v>
      </c>
      <c r="F92" s="61">
        <v>0</v>
      </c>
      <c r="G92" s="39">
        <f t="shared" si="2"/>
        <v>0</v>
      </c>
      <c r="H92" s="9"/>
      <c r="I92" s="65"/>
      <c r="J92" s="64"/>
      <c r="K92" s="9">
        <f>сен.25!K92+H92-G92</f>
        <v>0</v>
      </c>
    </row>
    <row r="93" spans="1:11" x14ac:dyDescent="0.25">
      <c r="A93" s="11"/>
      <c r="B93" s="14">
        <v>87</v>
      </c>
      <c r="C93" s="70">
        <v>21249</v>
      </c>
      <c r="D93" s="70">
        <v>21406</v>
      </c>
      <c r="E93" s="70">
        <f t="shared" si="3"/>
        <v>157</v>
      </c>
      <c r="F93" s="46">
        <v>8.25</v>
      </c>
      <c r="G93" s="39">
        <f t="shared" si="2"/>
        <v>1295.25</v>
      </c>
      <c r="H93" s="9"/>
      <c r="I93" s="65"/>
      <c r="J93" s="64"/>
      <c r="K93" s="9">
        <f>сен.25!K93+H93-G93</f>
        <v>3174.8499999999995</v>
      </c>
    </row>
    <row r="94" spans="1:11" x14ac:dyDescent="0.25">
      <c r="A94" s="11"/>
      <c r="B94" s="14">
        <v>88</v>
      </c>
      <c r="C94" s="70">
        <v>77864</v>
      </c>
      <c r="D94" s="70">
        <v>79129</v>
      </c>
      <c r="E94" s="70">
        <f t="shared" si="3"/>
        <v>1265</v>
      </c>
      <c r="F94" s="46">
        <v>8.25</v>
      </c>
      <c r="G94" s="39">
        <f t="shared" si="2"/>
        <v>10436.25</v>
      </c>
      <c r="H94" s="66">
        <v>6139</v>
      </c>
      <c r="I94" s="65" t="s">
        <v>118</v>
      </c>
      <c r="J94" s="64">
        <v>45936</v>
      </c>
      <c r="K94" s="9">
        <f>сен.25!K94+H94-G94</f>
        <v>-2279.2699999999986</v>
      </c>
    </row>
    <row r="95" spans="1:11" x14ac:dyDescent="0.25">
      <c r="A95" s="11"/>
      <c r="B95" s="14">
        <v>89</v>
      </c>
      <c r="C95" s="70">
        <v>89791</v>
      </c>
      <c r="D95" s="70">
        <v>90880</v>
      </c>
      <c r="E95" s="70">
        <f t="shared" si="3"/>
        <v>1089</v>
      </c>
      <c r="F95" s="46">
        <v>8.25</v>
      </c>
      <c r="G95" s="39">
        <f t="shared" si="2"/>
        <v>8984.25</v>
      </c>
      <c r="H95" s="66">
        <v>9223.5</v>
      </c>
      <c r="I95" s="65" t="s">
        <v>130</v>
      </c>
      <c r="J95" s="64">
        <v>45943</v>
      </c>
      <c r="K95" s="9">
        <f>сен.25!K95+H95-G95</f>
        <v>6548.02</v>
      </c>
    </row>
    <row r="96" spans="1:11" x14ac:dyDescent="0.25">
      <c r="A96" s="11"/>
      <c r="B96" s="14">
        <v>90</v>
      </c>
      <c r="C96" s="70">
        <v>12178</v>
      </c>
      <c r="D96" s="70">
        <v>12178</v>
      </c>
      <c r="E96" s="70">
        <f t="shared" si="3"/>
        <v>0</v>
      </c>
      <c r="F96" s="46">
        <v>8.25</v>
      </c>
      <c r="G96" s="39">
        <f t="shared" si="2"/>
        <v>0</v>
      </c>
      <c r="H96" s="9"/>
      <c r="I96" s="65"/>
      <c r="J96" s="64"/>
      <c r="K96" s="9">
        <f>сен.25!K96+H96-G96</f>
        <v>0</v>
      </c>
    </row>
    <row r="97" spans="1:11" x14ac:dyDescent="0.25">
      <c r="A97" s="11"/>
      <c r="B97" s="14">
        <v>91</v>
      </c>
      <c r="C97" s="70">
        <v>665</v>
      </c>
      <c r="D97" s="70">
        <v>742</v>
      </c>
      <c r="E97" s="70">
        <f t="shared" si="3"/>
        <v>77</v>
      </c>
      <c r="F97" s="46">
        <v>8.25</v>
      </c>
      <c r="G97" s="39">
        <f t="shared" si="2"/>
        <v>635.25</v>
      </c>
      <c r="H97" s="9"/>
      <c r="I97" s="65"/>
      <c r="J97" s="64"/>
      <c r="K97" s="9">
        <f>сен.25!K97+H97-G97</f>
        <v>890.91000000000008</v>
      </c>
    </row>
    <row r="98" spans="1:11" x14ac:dyDescent="0.25">
      <c r="A98" s="11"/>
      <c r="B98" s="14">
        <v>92</v>
      </c>
      <c r="C98" s="70">
        <v>1123</v>
      </c>
      <c r="D98" s="70">
        <v>1123</v>
      </c>
      <c r="E98" s="70">
        <f t="shared" si="3"/>
        <v>0</v>
      </c>
      <c r="F98" s="46">
        <v>8.25</v>
      </c>
      <c r="G98" s="39">
        <f t="shared" si="2"/>
        <v>0</v>
      </c>
      <c r="H98" s="9"/>
      <c r="I98" s="65"/>
      <c r="J98" s="64"/>
      <c r="K98" s="9">
        <f>сен.25!K98+H98-G98</f>
        <v>-15.58</v>
      </c>
    </row>
    <row r="99" spans="1:11" x14ac:dyDescent="0.25">
      <c r="A99" s="11"/>
      <c r="B99" s="14">
        <v>93</v>
      </c>
      <c r="C99" s="70"/>
      <c r="D99" s="70"/>
      <c r="E99" s="70">
        <f t="shared" si="3"/>
        <v>0</v>
      </c>
      <c r="F99" s="46">
        <v>8.25</v>
      </c>
      <c r="G99" s="39">
        <f t="shared" si="2"/>
        <v>0</v>
      </c>
      <c r="H99" s="9"/>
      <c r="I99" s="65"/>
      <c r="J99" s="64"/>
      <c r="K99" s="9">
        <f>сен.25!K99+H99-G99</f>
        <v>0</v>
      </c>
    </row>
    <row r="100" spans="1:11" x14ac:dyDescent="0.25">
      <c r="A100" s="14"/>
      <c r="B100" s="14">
        <v>94</v>
      </c>
      <c r="C100" s="70">
        <v>16413</v>
      </c>
      <c r="D100" s="70">
        <v>16472</v>
      </c>
      <c r="E100" s="70">
        <f t="shared" si="3"/>
        <v>59</v>
      </c>
      <c r="F100" s="46">
        <v>8.25</v>
      </c>
      <c r="G100" s="39">
        <f t="shared" si="2"/>
        <v>486.75</v>
      </c>
      <c r="H100" s="66">
        <v>1023</v>
      </c>
      <c r="I100" s="65" t="s">
        <v>134</v>
      </c>
      <c r="J100" s="64">
        <v>45950</v>
      </c>
      <c r="K100" s="9">
        <f>сен.25!K100+H100-G100</f>
        <v>-486.74000000000069</v>
      </c>
    </row>
    <row r="101" spans="1:11" x14ac:dyDescent="0.25">
      <c r="A101" s="11"/>
      <c r="B101" s="14">
        <v>95</v>
      </c>
      <c r="C101" s="70"/>
      <c r="D101" s="70"/>
      <c r="E101" s="70">
        <f t="shared" si="3"/>
        <v>0</v>
      </c>
      <c r="F101" s="46">
        <v>8.25</v>
      </c>
      <c r="G101" s="39">
        <f t="shared" si="2"/>
        <v>0</v>
      </c>
      <c r="H101" s="9"/>
      <c r="I101" s="65"/>
      <c r="J101" s="64"/>
      <c r="K101" s="9">
        <f>сен.25!K101+H101-G101</f>
        <v>0</v>
      </c>
    </row>
    <row r="102" spans="1:11" x14ac:dyDescent="0.25">
      <c r="A102" s="11"/>
      <c r="B102" s="14">
        <v>96</v>
      </c>
      <c r="C102" s="70">
        <v>57369</v>
      </c>
      <c r="D102" s="70">
        <v>57642</v>
      </c>
      <c r="E102" s="70">
        <f t="shared" si="3"/>
        <v>273</v>
      </c>
      <c r="F102" s="53">
        <v>0</v>
      </c>
      <c r="G102" s="39">
        <f t="shared" si="2"/>
        <v>0</v>
      </c>
      <c r="H102" s="9"/>
      <c r="I102" s="65"/>
      <c r="J102" s="64"/>
      <c r="K102" s="9">
        <f>сен.25!K102+H102-G102</f>
        <v>0</v>
      </c>
    </row>
    <row r="103" spans="1:11" x14ac:dyDescent="0.25">
      <c r="A103" s="11"/>
      <c r="B103" s="14">
        <v>97</v>
      </c>
      <c r="C103" s="70">
        <v>64622</v>
      </c>
      <c r="D103" s="70">
        <v>64905</v>
      </c>
      <c r="E103" s="70">
        <f t="shared" si="3"/>
        <v>283</v>
      </c>
      <c r="F103" s="46">
        <v>8.25</v>
      </c>
      <c r="G103" s="39">
        <f t="shared" si="2"/>
        <v>2334.75</v>
      </c>
      <c r="H103" s="9"/>
      <c r="I103" s="65"/>
      <c r="J103" s="64"/>
      <c r="K103" s="9">
        <f>сен.25!K103+H103-G103</f>
        <v>-14350.46</v>
      </c>
    </row>
    <row r="104" spans="1:11" x14ac:dyDescent="0.25">
      <c r="A104" s="11"/>
      <c r="B104" s="14">
        <v>98</v>
      </c>
      <c r="C104" s="70">
        <v>27199</v>
      </c>
      <c r="D104" s="70">
        <v>27514</v>
      </c>
      <c r="E104" s="70">
        <f t="shared" si="3"/>
        <v>315</v>
      </c>
      <c r="F104" s="61">
        <v>6.19</v>
      </c>
      <c r="G104" s="39">
        <f t="shared" si="2"/>
        <v>1949.8500000000001</v>
      </c>
      <c r="H104" s="66">
        <v>2500</v>
      </c>
      <c r="I104" s="65" t="s">
        <v>132</v>
      </c>
      <c r="J104" s="64">
        <v>45946</v>
      </c>
      <c r="K104" s="9">
        <f>сен.25!K104+H104-G104</f>
        <v>-869.76</v>
      </c>
    </row>
    <row r="105" spans="1:11" x14ac:dyDescent="0.25">
      <c r="A105" s="11"/>
      <c r="B105" s="14">
        <v>99</v>
      </c>
      <c r="C105" s="70">
        <v>140299</v>
      </c>
      <c r="D105" s="70">
        <v>140844</v>
      </c>
      <c r="E105" s="70">
        <f t="shared" si="3"/>
        <v>545</v>
      </c>
      <c r="F105" s="61">
        <v>6.19</v>
      </c>
      <c r="G105" s="39">
        <f t="shared" si="2"/>
        <v>3373.55</v>
      </c>
      <c r="H105" s="66">
        <v>3658</v>
      </c>
      <c r="I105" s="65" t="s">
        <v>127</v>
      </c>
      <c r="J105" s="64">
        <v>45942</v>
      </c>
      <c r="K105" s="9">
        <f>сен.25!K105+H105-G105</f>
        <v>-947.56000000000085</v>
      </c>
    </row>
    <row r="106" spans="1:11" x14ac:dyDescent="0.25">
      <c r="A106" s="11"/>
      <c r="B106" s="14">
        <v>100</v>
      </c>
      <c r="C106" s="70">
        <v>27473</v>
      </c>
      <c r="D106" s="70">
        <v>27752</v>
      </c>
      <c r="E106" s="70">
        <f t="shared" si="3"/>
        <v>279</v>
      </c>
      <c r="F106" s="46">
        <v>8.25</v>
      </c>
      <c r="G106" s="39">
        <f t="shared" si="2"/>
        <v>2301.75</v>
      </c>
      <c r="H106" s="9"/>
      <c r="I106" s="65"/>
      <c r="J106" s="64"/>
      <c r="K106" s="9">
        <f>сен.25!K106+H106-G106</f>
        <v>-31201.850000000002</v>
      </c>
    </row>
    <row r="107" spans="1:11" x14ac:dyDescent="0.25">
      <c r="A107" s="11"/>
      <c r="B107" s="14">
        <v>101</v>
      </c>
      <c r="C107" s="70"/>
      <c r="D107" s="70"/>
      <c r="E107" s="70">
        <f t="shared" si="3"/>
        <v>0</v>
      </c>
      <c r="F107" s="46">
        <v>8.25</v>
      </c>
      <c r="G107" s="39">
        <f t="shared" si="2"/>
        <v>0</v>
      </c>
      <c r="H107" s="9"/>
      <c r="I107" s="65"/>
      <c r="J107" s="64"/>
      <c r="K107" s="9">
        <f>сен.25!K107+H107-G107</f>
        <v>0</v>
      </c>
    </row>
    <row r="108" spans="1:11" x14ac:dyDescent="0.25">
      <c r="A108" s="11"/>
      <c r="B108" s="14">
        <v>102</v>
      </c>
      <c r="C108" s="70"/>
      <c r="D108" s="70"/>
      <c r="E108" s="70">
        <f t="shared" si="3"/>
        <v>0</v>
      </c>
      <c r="F108" s="46">
        <v>8.25</v>
      </c>
      <c r="G108" s="39">
        <f t="shared" si="2"/>
        <v>0</v>
      </c>
      <c r="H108" s="9"/>
      <c r="I108" s="65"/>
      <c r="J108" s="64"/>
      <c r="K108" s="9">
        <f>сен.25!K108+H108-G108</f>
        <v>0</v>
      </c>
    </row>
    <row r="109" spans="1:11" x14ac:dyDescent="0.25">
      <c r="A109" s="11"/>
      <c r="B109" s="14">
        <v>103</v>
      </c>
      <c r="C109" s="70">
        <v>16077</v>
      </c>
      <c r="D109" s="70">
        <v>16253</v>
      </c>
      <c r="E109" s="70">
        <f t="shared" si="3"/>
        <v>176</v>
      </c>
      <c r="F109" s="53">
        <v>6.19</v>
      </c>
      <c r="G109" s="39">
        <f t="shared" si="2"/>
        <v>1089.44</v>
      </c>
      <c r="H109" s="9"/>
      <c r="I109" s="65"/>
      <c r="J109" s="64"/>
      <c r="K109" s="9">
        <f>сен.25!K109+H109-G109</f>
        <v>-3875.2600000000007</v>
      </c>
    </row>
    <row r="110" spans="1:11" x14ac:dyDescent="0.25">
      <c r="A110" s="11"/>
      <c r="B110" s="14">
        <v>104</v>
      </c>
      <c r="C110" s="70">
        <v>10001</v>
      </c>
      <c r="D110" s="70">
        <v>10009</v>
      </c>
      <c r="E110" s="70">
        <f t="shared" si="3"/>
        <v>8</v>
      </c>
      <c r="F110" s="46">
        <v>8.25</v>
      </c>
      <c r="G110" s="39">
        <f t="shared" si="2"/>
        <v>66</v>
      </c>
      <c r="H110" s="9"/>
      <c r="I110" s="65"/>
      <c r="J110" s="64"/>
      <c r="K110" s="9">
        <f>сен.25!K110+H110-G110</f>
        <v>-464.3</v>
      </c>
    </row>
    <row r="111" spans="1:11" x14ac:dyDescent="0.25">
      <c r="A111" s="11"/>
      <c r="B111" s="14">
        <v>105</v>
      </c>
      <c r="C111" s="70">
        <v>2449</v>
      </c>
      <c r="D111" s="70">
        <v>2517</v>
      </c>
      <c r="E111" s="70">
        <f t="shared" si="3"/>
        <v>68</v>
      </c>
      <c r="F111" s="46">
        <v>8.25</v>
      </c>
      <c r="G111" s="39">
        <f t="shared" si="2"/>
        <v>561</v>
      </c>
      <c r="H111" s="9"/>
      <c r="I111" s="65"/>
      <c r="J111" s="64"/>
      <c r="K111" s="9">
        <f>сен.25!K111+H111-G111</f>
        <v>2363.5699999999997</v>
      </c>
    </row>
    <row r="112" spans="1:11" x14ac:dyDescent="0.25">
      <c r="A112" s="11"/>
      <c r="B112" s="14">
        <v>106</v>
      </c>
      <c r="C112" s="70"/>
      <c r="D112" s="70"/>
      <c r="E112" s="70">
        <f t="shared" si="3"/>
        <v>0</v>
      </c>
      <c r="F112" s="46">
        <v>8.25</v>
      </c>
      <c r="G112" s="39">
        <f t="shared" si="2"/>
        <v>0</v>
      </c>
      <c r="H112" s="9"/>
      <c r="I112" s="65"/>
      <c r="J112" s="64"/>
      <c r="K112" s="9">
        <f>сен.25!K112+H112-G112</f>
        <v>0</v>
      </c>
    </row>
    <row r="113" spans="1:11" x14ac:dyDescent="0.25">
      <c r="A113" s="11"/>
      <c r="B113" s="14">
        <v>107</v>
      </c>
      <c r="C113" s="70">
        <v>1750</v>
      </c>
      <c r="D113" s="70">
        <v>1761</v>
      </c>
      <c r="E113" s="70">
        <f t="shared" si="3"/>
        <v>11</v>
      </c>
      <c r="F113" s="46">
        <v>8.25</v>
      </c>
      <c r="G113" s="39">
        <f t="shared" si="2"/>
        <v>90.75</v>
      </c>
      <c r="H113" s="66">
        <v>2000</v>
      </c>
      <c r="I113" s="65" t="s">
        <v>114</v>
      </c>
      <c r="J113" s="64">
        <v>45933</v>
      </c>
      <c r="K113" s="9">
        <f>сен.25!K113+H113-G113</f>
        <v>2794.79</v>
      </c>
    </row>
    <row r="114" spans="1:11" x14ac:dyDescent="0.25">
      <c r="A114" s="11"/>
      <c r="B114" s="14">
        <v>108</v>
      </c>
      <c r="C114" s="70"/>
      <c r="D114" s="70"/>
      <c r="E114" s="70">
        <f t="shared" si="3"/>
        <v>0</v>
      </c>
      <c r="F114" s="46">
        <v>8.25</v>
      </c>
      <c r="G114" s="39">
        <f t="shared" si="2"/>
        <v>0</v>
      </c>
      <c r="H114" s="9"/>
      <c r="I114" s="65"/>
      <c r="J114" s="64"/>
      <c r="K114" s="9">
        <f>сен.25!K114+H114-G114</f>
        <v>0</v>
      </c>
    </row>
    <row r="115" spans="1:11" x14ac:dyDescent="0.25">
      <c r="A115" s="11"/>
      <c r="B115" s="14">
        <v>109</v>
      </c>
      <c r="C115" s="70"/>
      <c r="D115" s="70"/>
      <c r="E115" s="70">
        <f t="shared" si="3"/>
        <v>0</v>
      </c>
      <c r="F115" s="46">
        <v>8.25</v>
      </c>
      <c r="G115" s="39">
        <f t="shared" si="2"/>
        <v>0</v>
      </c>
      <c r="H115" s="9"/>
      <c r="I115" s="65"/>
      <c r="J115" s="64"/>
      <c r="K115" s="9">
        <f>сен.25!K115+H115-G115</f>
        <v>0</v>
      </c>
    </row>
    <row r="116" spans="1:11" x14ac:dyDescent="0.25">
      <c r="A116" s="11"/>
      <c r="B116" s="14">
        <v>110</v>
      </c>
      <c r="C116" s="70"/>
      <c r="D116" s="70"/>
      <c r="E116" s="70">
        <f t="shared" si="3"/>
        <v>0</v>
      </c>
      <c r="F116" s="46">
        <v>8.25</v>
      </c>
      <c r="G116" s="39">
        <f t="shared" si="2"/>
        <v>0</v>
      </c>
      <c r="H116" s="9"/>
      <c r="I116" s="65"/>
      <c r="J116" s="64"/>
      <c r="K116" s="9">
        <f>сен.25!K116+H116-G116</f>
        <v>0</v>
      </c>
    </row>
    <row r="117" spans="1:11" x14ac:dyDescent="0.25">
      <c r="A117" s="11"/>
      <c r="B117" s="14">
        <v>111</v>
      </c>
      <c r="C117" s="70">
        <v>15059</v>
      </c>
      <c r="D117" s="70">
        <v>15092</v>
      </c>
      <c r="E117" s="70">
        <f t="shared" si="3"/>
        <v>33</v>
      </c>
      <c r="F117" s="46">
        <v>8.25</v>
      </c>
      <c r="G117" s="39">
        <f t="shared" si="2"/>
        <v>272.25</v>
      </c>
      <c r="H117" s="9"/>
      <c r="I117" s="65"/>
      <c r="J117" s="64"/>
      <c r="K117" s="9">
        <f>сен.25!K117+H117-G117</f>
        <v>4431.8500000000004</v>
      </c>
    </row>
    <row r="118" spans="1:11" x14ac:dyDescent="0.25">
      <c r="A118" s="11"/>
      <c r="B118" s="14">
        <v>112</v>
      </c>
      <c r="C118" s="70">
        <v>132893</v>
      </c>
      <c r="D118" s="70">
        <v>134083</v>
      </c>
      <c r="E118" s="70">
        <f t="shared" si="3"/>
        <v>1190</v>
      </c>
      <c r="F118" s="53">
        <v>0</v>
      </c>
      <c r="G118" s="39">
        <f t="shared" si="2"/>
        <v>0</v>
      </c>
      <c r="H118" s="9"/>
      <c r="I118" s="65"/>
      <c r="J118" s="64"/>
      <c r="K118" s="9">
        <f>сен.25!K118+H118-G118</f>
        <v>0</v>
      </c>
    </row>
    <row r="119" spans="1:11" x14ac:dyDescent="0.25">
      <c r="A119" s="11"/>
      <c r="B119" s="14">
        <v>113</v>
      </c>
      <c r="C119" s="70"/>
      <c r="D119" s="70"/>
      <c r="E119" s="70">
        <f t="shared" si="3"/>
        <v>0</v>
      </c>
      <c r="F119" s="46">
        <v>8.25</v>
      </c>
      <c r="G119" s="39">
        <f t="shared" si="2"/>
        <v>0</v>
      </c>
      <c r="H119" s="9"/>
      <c r="I119" s="65"/>
      <c r="J119" s="64"/>
      <c r="K119" s="9">
        <f>сен.25!K119+H119-G119</f>
        <v>0</v>
      </c>
    </row>
    <row r="120" spans="1:11" x14ac:dyDescent="0.25">
      <c r="A120" s="14"/>
      <c r="B120" s="14">
        <v>114</v>
      </c>
      <c r="C120" s="70">
        <v>7309</v>
      </c>
      <c r="D120" s="70">
        <v>7313</v>
      </c>
      <c r="E120" s="70">
        <f t="shared" si="3"/>
        <v>4</v>
      </c>
      <c r="F120" s="46">
        <v>8.25</v>
      </c>
      <c r="G120" s="39">
        <f t="shared" si="2"/>
        <v>33</v>
      </c>
      <c r="H120" s="9"/>
      <c r="I120" s="65"/>
      <c r="J120" s="64"/>
      <c r="K120" s="9">
        <f>сен.25!K120+H120-G120</f>
        <v>-816.75</v>
      </c>
    </row>
    <row r="121" spans="1:11" x14ac:dyDescent="0.25">
      <c r="A121" s="11"/>
      <c r="B121" s="14">
        <v>115</v>
      </c>
      <c r="C121" s="70">
        <v>46299</v>
      </c>
      <c r="D121" s="70">
        <v>46581</v>
      </c>
      <c r="E121" s="70">
        <f t="shared" si="3"/>
        <v>282</v>
      </c>
      <c r="F121" s="53">
        <v>0</v>
      </c>
      <c r="G121" s="39">
        <f t="shared" si="2"/>
        <v>0</v>
      </c>
      <c r="H121" s="9"/>
      <c r="I121" s="65"/>
      <c r="J121" s="64"/>
      <c r="K121" s="9">
        <f>сен.25!K121+H121-G121</f>
        <v>8960</v>
      </c>
    </row>
    <row r="122" spans="1:11" x14ac:dyDescent="0.25">
      <c r="A122" s="11"/>
      <c r="B122" s="14">
        <v>116</v>
      </c>
      <c r="C122" s="70">
        <v>56896</v>
      </c>
      <c r="D122" s="70">
        <v>57131</v>
      </c>
      <c r="E122" s="70">
        <f t="shared" si="3"/>
        <v>235</v>
      </c>
      <c r="F122" s="53">
        <v>0</v>
      </c>
      <c r="G122" s="39">
        <f t="shared" si="2"/>
        <v>0</v>
      </c>
      <c r="H122" s="9"/>
      <c r="I122" s="65"/>
      <c r="J122" s="64"/>
      <c r="K122" s="9">
        <f>сен.25!K122+H122-G122</f>
        <v>0</v>
      </c>
    </row>
    <row r="123" spans="1:11" x14ac:dyDescent="0.25">
      <c r="A123" s="11"/>
      <c r="B123" s="14">
        <v>117</v>
      </c>
      <c r="C123" s="70">
        <v>90789</v>
      </c>
      <c r="D123" s="70">
        <v>90894</v>
      </c>
      <c r="E123" s="70">
        <f t="shared" si="3"/>
        <v>105</v>
      </c>
      <c r="F123" s="53">
        <v>0</v>
      </c>
      <c r="G123" s="39">
        <f t="shared" si="2"/>
        <v>0</v>
      </c>
      <c r="H123" s="9"/>
      <c r="I123" s="65"/>
      <c r="J123" s="64"/>
      <c r="K123" s="9">
        <f>сен.25!K123+H123-G123</f>
        <v>0</v>
      </c>
    </row>
    <row r="124" spans="1:11" x14ac:dyDescent="0.25">
      <c r="A124" s="11"/>
      <c r="B124" s="14">
        <v>118</v>
      </c>
      <c r="C124" s="70">
        <v>7191</v>
      </c>
      <c r="D124" s="70">
        <v>7225</v>
      </c>
      <c r="E124" s="70">
        <f t="shared" si="3"/>
        <v>34</v>
      </c>
      <c r="F124" s="46">
        <v>8.25</v>
      </c>
      <c r="G124" s="39">
        <f t="shared" si="2"/>
        <v>280.5</v>
      </c>
      <c r="H124" s="66">
        <v>300</v>
      </c>
      <c r="I124" s="65" t="s">
        <v>135</v>
      </c>
      <c r="J124" s="64">
        <v>45950</v>
      </c>
      <c r="K124" s="9">
        <f>сен.25!K124+H124-G124</f>
        <v>-2593.9</v>
      </c>
    </row>
    <row r="125" spans="1:11" x14ac:dyDescent="0.25">
      <c r="A125" s="11"/>
      <c r="B125" s="14">
        <v>119</v>
      </c>
      <c r="C125" s="70">
        <v>35173</v>
      </c>
      <c r="D125" s="70">
        <v>35522</v>
      </c>
      <c r="E125" s="70">
        <f t="shared" si="3"/>
        <v>349</v>
      </c>
      <c r="F125" s="46">
        <v>8.25</v>
      </c>
      <c r="G125" s="39">
        <f t="shared" si="2"/>
        <v>2879.25</v>
      </c>
      <c r="H125" s="9"/>
      <c r="I125" s="65"/>
      <c r="J125" s="64"/>
      <c r="K125" s="9">
        <f>сен.25!K125+H125-G125</f>
        <v>807.84000000000378</v>
      </c>
    </row>
    <row r="126" spans="1:11" x14ac:dyDescent="0.25">
      <c r="A126" s="11"/>
      <c r="B126" s="14">
        <v>120</v>
      </c>
      <c r="C126" s="70"/>
      <c r="D126" s="70"/>
      <c r="E126" s="70">
        <f t="shared" si="3"/>
        <v>0</v>
      </c>
      <c r="F126" s="46">
        <v>8.25</v>
      </c>
      <c r="G126" s="39">
        <f t="shared" si="2"/>
        <v>0</v>
      </c>
      <c r="H126" s="9"/>
      <c r="I126" s="65"/>
      <c r="J126" s="64"/>
      <c r="K126" s="9">
        <f>сен.25!K126+H126-G126</f>
        <v>0</v>
      </c>
    </row>
    <row r="127" spans="1:11" x14ac:dyDescent="0.25">
      <c r="A127" s="11"/>
      <c r="B127" s="14">
        <v>121</v>
      </c>
      <c r="C127" s="70"/>
      <c r="D127" s="70"/>
      <c r="E127" s="70">
        <f t="shared" si="3"/>
        <v>0</v>
      </c>
      <c r="F127" s="46">
        <v>8.25</v>
      </c>
      <c r="G127" s="39">
        <f t="shared" si="2"/>
        <v>0</v>
      </c>
      <c r="H127" s="9"/>
      <c r="I127" s="65"/>
      <c r="J127" s="64"/>
      <c r="K127" s="9">
        <f>сен.25!K127+H127-G127</f>
        <v>0</v>
      </c>
    </row>
    <row r="128" spans="1:11" x14ac:dyDescent="0.25">
      <c r="A128" s="11"/>
      <c r="B128" s="14">
        <v>122</v>
      </c>
      <c r="C128" s="70"/>
      <c r="D128" s="70"/>
      <c r="E128" s="70">
        <f t="shared" si="3"/>
        <v>0</v>
      </c>
      <c r="F128" s="46">
        <v>8.25</v>
      </c>
      <c r="G128" s="39">
        <f t="shared" si="2"/>
        <v>0</v>
      </c>
      <c r="H128" s="9"/>
      <c r="I128" s="65"/>
      <c r="J128" s="64"/>
      <c r="K128" s="9">
        <f>сен.25!K128+H128-G128</f>
        <v>0</v>
      </c>
    </row>
    <row r="129" spans="1:11" x14ac:dyDescent="0.25">
      <c r="A129" s="11"/>
      <c r="B129" s="14">
        <v>123</v>
      </c>
      <c r="C129" s="70"/>
      <c r="D129" s="70"/>
      <c r="E129" s="70">
        <f t="shared" si="3"/>
        <v>0</v>
      </c>
      <c r="F129" s="46">
        <v>8.25</v>
      </c>
      <c r="G129" s="39">
        <f t="shared" si="2"/>
        <v>0</v>
      </c>
      <c r="H129" s="9"/>
      <c r="I129" s="65"/>
      <c r="J129" s="64"/>
      <c r="K129" s="9">
        <f>сен.25!K129+H129-G129</f>
        <v>0</v>
      </c>
    </row>
    <row r="130" spans="1:11" x14ac:dyDescent="0.25">
      <c r="A130" s="11"/>
      <c r="B130" s="14">
        <v>124</v>
      </c>
      <c r="C130" s="70"/>
      <c r="D130" s="70"/>
      <c r="E130" s="70">
        <f t="shared" si="3"/>
        <v>0</v>
      </c>
      <c r="F130" s="46">
        <v>8.25</v>
      </c>
      <c r="G130" s="39">
        <f t="shared" si="2"/>
        <v>0</v>
      </c>
      <c r="H130" s="9"/>
      <c r="I130" s="65"/>
      <c r="J130" s="64"/>
      <c r="K130" s="9">
        <f>сен.25!K130+H130-G130</f>
        <v>0</v>
      </c>
    </row>
    <row r="131" spans="1:11" x14ac:dyDescent="0.25">
      <c r="A131" s="11"/>
      <c r="B131" s="14">
        <v>125</v>
      </c>
      <c r="C131" s="70"/>
      <c r="D131" s="70"/>
      <c r="E131" s="70">
        <f t="shared" si="3"/>
        <v>0</v>
      </c>
      <c r="F131" s="46">
        <v>8.25</v>
      </c>
      <c r="G131" s="39">
        <f t="shared" si="2"/>
        <v>0</v>
      </c>
      <c r="H131" s="9"/>
      <c r="I131" s="65"/>
      <c r="J131" s="64"/>
      <c r="K131" s="9">
        <f>сен.25!K131+H131-G131</f>
        <v>0</v>
      </c>
    </row>
    <row r="132" spans="1:11" x14ac:dyDescent="0.25">
      <c r="A132" s="11"/>
      <c r="B132" s="14">
        <v>126</v>
      </c>
      <c r="C132" s="70"/>
      <c r="D132" s="70"/>
      <c r="E132" s="70">
        <f t="shared" si="3"/>
        <v>0</v>
      </c>
      <c r="F132" s="46">
        <v>8.25</v>
      </c>
      <c r="G132" s="39">
        <f t="shared" si="2"/>
        <v>0</v>
      </c>
      <c r="H132" s="9"/>
      <c r="I132" s="65"/>
      <c r="J132" s="64"/>
      <c r="K132" s="9">
        <f>сен.25!K132+H132-G132</f>
        <v>0</v>
      </c>
    </row>
    <row r="133" spans="1:11" x14ac:dyDescent="0.25">
      <c r="A133" s="11"/>
      <c r="B133" s="14">
        <v>127</v>
      </c>
      <c r="C133" s="70"/>
      <c r="D133" s="70"/>
      <c r="E133" s="70">
        <f t="shared" si="3"/>
        <v>0</v>
      </c>
      <c r="F133" s="46">
        <v>8.25</v>
      </c>
      <c r="G133" s="39">
        <f t="shared" si="2"/>
        <v>0</v>
      </c>
      <c r="H133" s="9"/>
      <c r="I133" s="65"/>
      <c r="J133" s="64"/>
      <c r="K133" s="9">
        <f>сен.25!K133+H133-G133</f>
        <v>0</v>
      </c>
    </row>
    <row r="134" spans="1:11" x14ac:dyDescent="0.25">
      <c r="A134" s="11"/>
      <c r="B134" s="14">
        <v>128</v>
      </c>
      <c r="C134" s="70"/>
      <c r="D134" s="70"/>
      <c r="E134" s="70">
        <f t="shared" si="3"/>
        <v>0</v>
      </c>
      <c r="F134" s="46">
        <v>8.25</v>
      </c>
      <c r="G134" s="39">
        <f t="shared" si="2"/>
        <v>0</v>
      </c>
      <c r="H134" s="9"/>
      <c r="I134" s="65"/>
      <c r="J134" s="64"/>
      <c r="K134" s="9">
        <f>сен.25!K134+H134-G134</f>
        <v>0</v>
      </c>
    </row>
    <row r="135" spans="1:11" x14ac:dyDescent="0.25">
      <c r="A135" s="11"/>
      <c r="B135" s="14">
        <v>129</v>
      </c>
      <c r="C135" s="70"/>
      <c r="D135" s="70"/>
      <c r="E135" s="70">
        <f t="shared" si="3"/>
        <v>0</v>
      </c>
      <c r="F135" s="46">
        <v>8.25</v>
      </c>
      <c r="G135" s="39">
        <f t="shared" si="2"/>
        <v>0</v>
      </c>
      <c r="H135" s="9"/>
      <c r="I135" s="65"/>
      <c r="J135" s="64"/>
      <c r="K135" s="9">
        <f>сен.25!K135+H135-G135</f>
        <v>0</v>
      </c>
    </row>
    <row r="136" spans="1:11" x14ac:dyDescent="0.25">
      <c r="A136" s="11"/>
      <c r="B136" s="14">
        <v>130</v>
      </c>
      <c r="C136" s="70"/>
      <c r="D136" s="70"/>
      <c r="E136" s="70">
        <f t="shared" si="3"/>
        <v>0</v>
      </c>
      <c r="F136" s="46">
        <v>8.25</v>
      </c>
      <c r="G136" s="39">
        <f t="shared" si="2"/>
        <v>0</v>
      </c>
      <c r="H136" s="9"/>
      <c r="I136" s="65"/>
      <c r="J136" s="64"/>
      <c r="K136" s="9">
        <f>сен.25!K136+H136-G136</f>
        <v>0</v>
      </c>
    </row>
    <row r="137" spans="1:11" x14ac:dyDescent="0.25">
      <c r="A137" s="11"/>
      <c r="B137" s="14">
        <v>131</v>
      </c>
      <c r="C137" s="70"/>
      <c r="D137" s="70"/>
      <c r="E137" s="70">
        <f t="shared" si="3"/>
        <v>0</v>
      </c>
      <c r="F137" s="46">
        <v>8.25</v>
      </c>
      <c r="G137" s="39">
        <f t="shared" si="2"/>
        <v>0</v>
      </c>
      <c r="H137" s="9"/>
      <c r="I137" s="65"/>
      <c r="J137" s="64"/>
      <c r="K137" s="9">
        <f>сен.25!K137+H137-G137</f>
        <v>0</v>
      </c>
    </row>
    <row r="138" spans="1:11" x14ac:dyDescent="0.25">
      <c r="A138" s="11"/>
      <c r="B138" s="14">
        <v>132</v>
      </c>
      <c r="C138" s="70"/>
      <c r="D138" s="70"/>
      <c r="E138" s="70">
        <f t="shared" ref="E138:E163" si="4">D138-C138</f>
        <v>0</v>
      </c>
      <c r="F138" s="46">
        <v>8.25</v>
      </c>
      <c r="G138" s="39">
        <f t="shared" ref="G138:G163" si="5">F138*E138</f>
        <v>0</v>
      </c>
      <c r="H138" s="9"/>
      <c r="I138" s="65"/>
      <c r="J138" s="64"/>
      <c r="K138" s="9">
        <f>сен.25!K138+H138-G138</f>
        <v>0</v>
      </c>
    </row>
    <row r="139" spans="1:11" x14ac:dyDescent="0.25">
      <c r="A139" s="11"/>
      <c r="B139" s="14">
        <v>133</v>
      </c>
      <c r="C139" s="70"/>
      <c r="D139" s="70"/>
      <c r="E139" s="70">
        <f t="shared" si="4"/>
        <v>0</v>
      </c>
      <c r="F139" s="46">
        <v>8.25</v>
      </c>
      <c r="G139" s="39">
        <f t="shared" si="5"/>
        <v>0</v>
      </c>
      <c r="H139" s="9"/>
      <c r="I139" s="65"/>
      <c r="J139" s="64"/>
      <c r="K139" s="9">
        <f>сен.25!K139+H139-G139</f>
        <v>0</v>
      </c>
    </row>
    <row r="140" spans="1:11" x14ac:dyDescent="0.25">
      <c r="A140" s="11"/>
      <c r="B140" s="14">
        <v>134</v>
      </c>
      <c r="C140" s="70"/>
      <c r="D140" s="70"/>
      <c r="E140" s="70">
        <f t="shared" si="4"/>
        <v>0</v>
      </c>
      <c r="F140" s="46">
        <v>8.25</v>
      </c>
      <c r="G140" s="39">
        <f t="shared" si="5"/>
        <v>0</v>
      </c>
      <c r="H140" s="9"/>
      <c r="I140" s="65"/>
      <c r="J140" s="64"/>
      <c r="K140" s="9">
        <f>сен.25!K140+H140-G140</f>
        <v>0</v>
      </c>
    </row>
    <row r="141" spans="1:11" x14ac:dyDescent="0.25">
      <c r="A141" s="11"/>
      <c r="B141" s="14">
        <v>135</v>
      </c>
      <c r="C141" s="70"/>
      <c r="D141" s="70"/>
      <c r="E141" s="70">
        <f t="shared" si="4"/>
        <v>0</v>
      </c>
      <c r="F141" s="46">
        <v>8.25</v>
      </c>
      <c r="G141" s="39">
        <f t="shared" si="5"/>
        <v>0</v>
      </c>
      <c r="H141" s="9"/>
      <c r="I141" s="65"/>
      <c r="J141" s="64"/>
      <c r="K141" s="9">
        <f>сен.25!K141+H141-G141</f>
        <v>0</v>
      </c>
    </row>
    <row r="142" spans="1:11" x14ac:dyDescent="0.25">
      <c r="A142" s="11"/>
      <c r="B142" s="14">
        <v>136</v>
      </c>
      <c r="C142" s="70"/>
      <c r="D142" s="70"/>
      <c r="E142" s="70">
        <f t="shared" si="4"/>
        <v>0</v>
      </c>
      <c r="F142" s="46">
        <v>8.25</v>
      </c>
      <c r="G142" s="39">
        <f t="shared" si="5"/>
        <v>0</v>
      </c>
      <c r="H142" s="9"/>
      <c r="I142" s="65"/>
      <c r="J142" s="64"/>
      <c r="K142" s="9">
        <f>сен.25!K142+H142-G142</f>
        <v>0</v>
      </c>
    </row>
    <row r="143" spans="1:11" x14ac:dyDescent="0.25">
      <c r="A143" s="11"/>
      <c r="B143" s="14">
        <v>137</v>
      </c>
      <c r="C143" s="70"/>
      <c r="D143" s="70"/>
      <c r="E143" s="70">
        <f t="shared" si="4"/>
        <v>0</v>
      </c>
      <c r="F143" s="46">
        <v>8.25</v>
      </c>
      <c r="G143" s="39">
        <f t="shared" si="5"/>
        <v>0</v>
      </c>
      <c r="H143" s="9"/>
      <c r="I143" s="65"/>
      <c r="J143" s="64"/>
      <c r="K143" s="9">
        <f>сен.25!K143+H143-G143</f>
        <v>0</v>
      </c>
    </row>
    <row r="144" spans="1:11" x14ac:dyDescent="0.25">
      <c r="A144" s="11"/>
      <c r="B144" s="14">
        <v>138</v>
      </c>
      <c r="C144" s="70"/>
      <c r="D144" s="70"/>
      <c r="E144" s="70">
        <f t="shared" si="4"/>
        <v>0</v>
      </c>
      <c r="F144" s="46">
        <v>8.25</v>
      </c>
      <c r="G144" s="39">
        <f t="shared" si="5"/>
        <v>0</v>
      </c>
      <c r="H144" s="9"/>
      <c r="I144" s="65"/>
      <c r="J144" s="64"/>
      <c r="K144" s="9">
        <f>сен.25!K144+H144-G144</f>
        <v>0</v>
      </c>
    </row>
    <row r="145" spans="1:11" x14ac:dyDescent="0.25">
      <c r="A145" s="14"/>
      <c r="B145" s="14">
        <v>139</v>
      </c>
      <c r="C145" s="70">
        <v>73189</v>
      </c>
      <c r="D145" s="70">
        <v>73750</v>
      </c>
      <c r="E145" s="70">
        <f t="shared" si="4"/>
        <v>561</v>
      </c>
      <c r="F145" s="53">
        <v>6.19</v>
      </c>
      <c r="G145" s="39">
        <f t="shared" si="5"/>
        <v>3472.59</v>
      </c>
      <c r="H145" s="66">
        <v>1700</v>
      </c>
      <c r="I145" s="65" t="s">
        <v>119</v>
      </c>
      <c r="J145" s="64">
        <v>45936</v>
      </c>
      <c r="K145" s="9">
        <f>сен.25!K145+H145-G145</f>
        <v>3046.5</v>
      </c>
    </row>
    <row r="146" spans="1:11" x14ac:dyDescent="0.25">
      <c r="A146" s="11"/>
      <c r="B146" s="14">
        <v>140</v>
      </c>
      <c r="C146" s="70">
        <v>11929</v>
      </c>
      <c r="D146" s="70">
        <v>11930</v>
      </c>
      <c r="E146" s="70">
        <f t="shared" si="4"/>
        <v>1</v>
      </c>
      <c r="F146" s="46">
        <v>8.25</v>
      </c>
      <c r="G146" s="39">
        <f t="shared" si="5"/>
        <v>8.25</v>
      </c>
      <c r="H146" s="66">
        <v>462</v>
      </c>
      <c r="I146" s="65" t="s">
        <v>141</v>
      </c>
      <c r="J146" s="64">
        <v>45953</v>
      </c>
      <c r="K146" s="9">
        <f>сен.25!K146+H146-G146</f>
        <v>125.67999999999984</v>
      </c>
    </row>
    <row r="147" spans="1:11" x14ac:dyDescent="0.25">
      <c r="A147" s="11"/>
      <c r="B147" s="14">
        <v>141</v>
      </c>
      <c r="C147" s="70">
        <v>4071</v>
      </c>
      <c r="D147" s="70">
        <v>4226</v>
      </c>
      <c r="E147" s="70">
        <f t="shared" si="4"/>
        <v>155</v>
      </c>
      <c r="F147" s="46">
        <v>8.25</v>
      </c>
      <c r="G147" s="39">
        <f t="shared" si="5"/>
        <v>1278.75</v>
      </c>
      <c r="H147" s="9"/>
      <c r="I147" s="65"/>
      <c r="J147" s="64"/>
      <c r="K147" s="9">
        <f>сен.25!K147+H147-G147</f>
        <v>9.6299999999991996</v>
      </c>
    </row>
    <row r="148" spans="1:11" x14ac:dyDescent="0.25">
      <c r="A148" s="11"/>
      <c r="B148" s="14">
        <v>142.143</v>
      </c>
      <c r="C148" s="70">
        <v>40764</v>
      </c>
      <c r="D148" s="70">
        <v>41265</v>
      </c>
      <c r="E148" s="70">
        <f t="shared" si="4"/>
        <v>501</v>
      </c>
      <c r="F148" s="53">
        <v>0</v>
      </c>
      <c r="G148" s="39">
        <f t="shared" si="5"/>
        <v>0</v>
      </c>
      <c r="H148" s="9"/>
      <c r="I148" s="65"/>
      <c r="J148" s="64"/>
      <c r="K148" s="9">
        <f>сен.25!K148+H148-G148</f>
        <v>0</v>
      </c>
    </row>
    <row r="149" spans="1:11" x14ac:dyDescent="0.25">
      <c r="A149" s="58"/>
      <c r="B149" s="14">
        <v>144</v>
      </c>
      <c r="C149" s="70">
        <v>31492</v>
      </c>
      <c r="D149" s="70">
        <v>31680</v>
      </c>
      <c r="E149" s="70">
        <f t="shared" si="4"/>
        <v>188</v>
      </c>
      <c r="F149" s="46">
        <v>8.25</v>
      </c>
      <c r="G149" s="39">
        <f t="shared" si="5"/>
        <v>1551</v>
      </c>
      <c r="H149" s="9"/>
      <c r="I149" s="65"/>
      <c r="J149" s="64"/>
      <c r="K149" s="9">
        <f>сен.25!K149+H149-G149</f>
        <v>-31800.81</v>
      </c>
    </row>
    <row r="150" spans="1:11" x14ac:dyDescent="0.25">
      <c r="A150" s="11"/>
      <c r="B150" s="14">
        <v>145</v>
      </c>
      <c r="C150" s="70">
        <v>4237</v>
      </c>
      <c r="D150" s="70">
        <v>4316</v>
      </c>
      <c r="E150" s="70">
        <f t="shared" si="4"/>
        <v>79</v>
      </c>
      <c r="F150" s="46">
        <v>8.25</v>
      </c>
      <c r="G150" s="39">
        <f t="shared" si="5"/>
        <v>651.75</v>
      </c>
      <c r="H150" s="9"/>
      <c r="I150" s="65"/>
      <c r="J150" s="64"/>
      <c r="K150" s="9">
        <f>сен.25!K150+H150-G150</f>
        <v>5208.6000000000004</v>
      </c>
    </row>
    <row r="151" spans="1:11" x14ac:dyDescent="0.25">
      <c r="A151" s="11"/>
      <c r="B151" s="14">
        <v>146</v>
      </c>
      <c r="C151" s="70"/>
      <c r="D151" s="70"/>
      <c r="E151" s="70">
        <f t="shared" si="4"/>
        <v>0</v>
      </c>
      <c r="F151" s="46">
        <v>8.25</v>
      </c>
      <c r="G151" s="39">
        <f t="shared" si="5"/>
        <v>0</v>
      </c>
      <c r="H151" s="9"/>
      <c r="I151" s="65"/>
      <c r="J151" s="64"/>
      <c r="K151" s="9">
        <f>сен.25!K151+H151-G151</f>
        <v>0</v>
      </c>
    </row>
    <row r="152" spans="1:11" x14ac:dyDescent="0.25">
      <c r="A152" s="11"/>
      <c r="B152" s="14">
        <v>147</v>
      </c>
      <c r="C152" s="70"/>
      <c r="D152" s="70"/>
      <c r="E152" s="70">
        <f t="shared" si="4"/>
        <v>0</v>
      </c>
      <c r="F152" s="46">
        <v>8.25</v>
      </c>
      <c r="G152" s="39">
        <f t="shared" si="5"/>
        <v>0</v>
      </c>
      <c r="H152" s="9"/>
      <c r="I152" s="65"/>
      <c r="J152" s="64"/>
      <c r="K152" s="9">
        <f>сен.25!K152+H152-G152</f>
        <v>0</v>
      </c>
    </row>
    <row r="153" spans="1:11" x14ac:dyDescent="0.25">
      <c r="A153" s="11"/>
      <c r="B153" s="14">
        <v>148</v>
      </c>
      <c r="C153" s="70">
        <v>66742</v>
      </c>
      <c r="D153" s="70">
        <v>67247</v>
      </c>
      <c r="E153" s="70">
        <f t="shared" si="4"/>
        <v>505</v>
      </c>
      <c r="F153" s="46">
        <v>8.25</v>
      </c>
      <c r="G153" s="39">
        <f t="shared" si="5"/>
        <v>4166.25</v>
      </c>
      <c r="H153" s="66">
        <v>10000</v>
      </c>
      <c r="I153" s="65" t="s">
        <v>143</v>
      </c>
      <c r="J153" s="64">
        <v>45956</v>
      </c>
      <c r="K153" s="9">
        <f>сен.25!K153+H153-G153</f>
        <v>20514.439999999999</v>
      </c>
    </row>
    <row r="154" spans="1:11" x14ac:dyDescent="0.25">
      <c r="A154" s="11"/>
      <c r="B154" s="14">
        <v>149</v>
      </c>
      <c r="C154" s="70"/>
      <c r="D154" s="70"/>
      <c r="E154" s="70">
        <f t="shared" si="4"/>
        <v>0</v>
      </c>
      <c r="F154" s="46">
        <v>8.25</v>
      </c>
      <c r="G154" s="39">
        <f t="shared" si="5"/>
        <v>0</v>
      </c>
      <c r="H154" s="9"/>
      <c r="I154" s="65"/>
      <c r="J154" s="64"/>
      <c r="K154" s="9">
        <f>сен.25!K154+H154-G154</f>
        <v>0</v>
      </c>
    </row>
    <row r="155" spans="1:11" x14ac:dyDescent="0.25">
      <c r="A155" s="11"/>
      <c r="B155" s="14">
        <v>150</v>
      </c>
      <c r="C155" s="70">
        <v>35100</v>
      </c>
      <c r="D155" s="70">
        <v>35746</v>
      </c>
      <c r="E155" s="70">
        <f t="shared" si="4"/>
        <v>646</v>
      </c>
      <c r="F155" s="46">
        <v>8.25</v>
      </c>
      <c r="G155" s="39">
        <f t="shared" si="5"/>
        <v>5329.5</v>
      </c>
      <c r="H155" s="66">
        <v>2700</v>
      </c>
      <c r="I155" s="65" t="s">
        <v>112</v>
      </c>
      <c r="J155" s="64">
        <v>45931</v>
      </c>
      <c r="K155" s="9">
        <f>сен.25!K155+H155-G155</f>
        <v>4135.8099999999959</v>
      </c>
    </row>
    <row r="156" spans="1:11" x14ac:dyDescent="0.25">
      <c r="A156" s="58"/>
      <c r="B156" s="14">
        <v>151</v>
      </c>
      <c r="C156" s="70">
        <v>25</v>
      </c>
      <c r="D156" s="70">
        <v>25</v>
      </c>
      <c r="E156" s="70">
        <f t="shared" si="4"/>
        <v>0</v>
      </c>
      <c r="F156" s="46">
        <v>8.25</v>
      </c>
      <c r="G156" s="39">
        <f t="shared" si="5"/>
        <v>0</v>
      </c>
      <c r="H156" s="9"/>
      <c r="I156" s="65"/>
      <c r="J156" s="64"/>
      <c r="K156" s="9">
        <f>сен.25!K156+H156-G156</f>
        <v>0</v>
      </c>
    </row>
    <row r="157" spans="1:11" x14ac:dyDescent="0.25">
      <c r="A157" s="11"/>
      <c r="B157" s="14">
        <v>152</v>
      </c>
      <c r="C157" s="70"/>
      <c r="D157" s="70"/>
      <c r="E157" s="70">
        <f t="shared" si="4"/>
        <v>0</v>
      </c>
      <c r="F157" s="46">
        <v>8.25</v>
      </c>
      <c r="G157" s="39">
        <f t="shared" si="5"/>
        <v>0</v>
      </c>
      <c r="H157" s="9"/>
      <c r="I157" s="65"/>
      <c r="J157" s="64"/>
      <c r="K157" s="9">
        <f>сен.25!K157+H157-G157</f>
        <v>0</v>
      </c>
    </row>
    <row r="158" spans="1:11" x14ac:dyDescent="0.25">
      <c r="A158" s="11"/>
      <c r="B158" s="14">
        <v>153</v>
      </c>
      <c r="C158" s="70">
        <v>67869</v>
      </c>
      <c r="D158" s="70">
        <v>70188</v>
      </c>
      <c r="E158" s="70">
        <f t="shared" si="4"/>
        <v>2319</v>
      </c>
      <c r="F158" s="46">
        <v>8.25</v>
      </c>
      <c r="G158" s="39">
        <f t="shared" si="5"/>
        <v>19131.75</v>
      </c>
      <c r="H158" s="66">
        <v>5000</v>
      </c>
      <c r="I158" s="65" t="s">
        <v>145</v>
      </c>
      <c r="J158" s="64">
        <v>45958</v>
      </c>
      <c r="K158" s="9">
        <f>сен.25!K158+H158-G158</f>
        <v>-11116.849999999999</v>
      </c>
    </row>
    <row r="159" spans="1:11" x14ac:dyDescent="0.25">
      <c r="A159" s="11"/>
      <c r="B159" s="14">
        <v>154</v>
      </c>
      <c r="C159" s="70">
        <v>40050</v>
      </c>
      <c r="D159" s="70">
        <v>40454</v>
      </c>
      <c r="E159" s="70">
        <f t="shared" si="4"/>
        <v>404</v>
      </c>
      <c r="F159" s="46">
        <v>8.25</v>
      </c>
      <c r="G159" s="39">
        <f t="shared" si="5"/>
        <v>3333</v>
      </c>
      <c r="H159" s="66">
        <v>2000</v>
      </c>
      <c r="I159" s="65" t="s">
        <v>113</v>
      </c>
      <c r="J159" s="64">
        <v>45933</v>
      </c>
      <c r="K159" s="9">
        <f>сен.25!K159+H159-G159</f>
        <v>2436.62</v>
      </c>
    </row>
    <row r="160" spans="1:11" x14ac:dyDescent="0.25">
      <c r="A160" s="11"/>
      <c r="B160" s="14">
        <v>155</v>
      </c>
      <c r="C160" s="70">
        <v>48737</v>
      </c>
      <c r="D160" s="70">
        <v>48759</v>
      </c>
      <c r="E160" s="70">
        <f t="shared" si="4"/>
        <v>22</v>
      </c>
      <c r="F160" s="46">
        <v>8.25</v>
      </c>
      <c r="G160" s="39">
        <f t="shared" si="5"/>
        <v>181.5</v>
      </c>
      <c r="H160" s="9"/>
      <c r="I160" s="65"/>
      <c r="J160" s="64"/>
      <c r="K160" s="9">
        <f>сен.25!K160+H160-G160</f>
        <v>-10634.529999999999</v>
      </c>
    </row>
    <row r="161" spans="1:11" x14ac:dyDescent="0.25">
      <c r="A161" s="11"/>
      <c r="B161" s="14">
        <v>156</v>
      </c>
      <c r="C161" s="70">
        <v>77131</v>
      </c>
      <c r="D161" s="70">
        <v>77392</v>
      </c>
      <c r="E161" s="70">
        <f t="shared" si="4"/>
        <v>261</v>
      </c>
      <c r="F161" s="53">
        <v>6.19</v>
      </c>
      <c r="G161" s="39">
        <f t="shared" si="5"/>
        <v>1615.5900000000001</v>
      </c>
      <c r="H161" s="9"/>
      <c r="I161" s="65"/>
      <c r="J161" s="64"/>
      <c r="K161" s="9">
        <f>сен.25!K161+H161-G161</f>
        <v>-1759.7600000000002</v>
      </c>
    </row>
    <row r="162" spans="1:11" x14ac:dyDescent="0.25">
      <c r="A162" s="11"/>
      <c r="B162" s="14">
        <v>157</v>
      </c>
      <c r="C162" s="70"/>
      <c r="D162" s="70"/>
      <c r="E162" s="70">
        <f t="shared" si="4"/>
        <v>0</v>
      </c>
      <c r="F162" s="62">
        <v>8.25</v>
      </c>
      <c r="G162" s="39">
        <f t="shared" si="5"/>
        <v>0</v>
      </c>
      <c r="H162" s="9"/>
      <c r="I162" s="65"/>
      <c r="J162" s="64"/>
      <c r="K162" s="9">
        <f>сен.25!K162+H162-G162</f>
        <v>0</v>
      </c>
    </row>
    <row r="163" spans="1:11" x14ac:dyDescent="0.25">
      <c r="A163" s="11"/>
      <c r="B163" s="45" t="s">
        <v>21</v>
      </c>
      <c r="C163" s="70">
        <v>2121</v>
      </c>
      <c r="D163" s="70">
        <v>2371</v>
      </c>
      <c r="E163" s="70">
        <f t="shared" si="4"/>
        <v>250</v>
      </c>
      <c r="F163" s="62">
        <v>8.25</v>
      </c>
      <c r="G163" s="39">
        <f t="shared" si="5"/>
        <v>2062.5</v>
      </c>
      <c r="H163" s="9"/>
      <c r="I163" s="65"/>
      <c r="J163" s="64"/>
      <c r="K163" s="9">
        <f>сен.25!K163+H163-G163</f>
        <v>-8415</v>
      </c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H82">
    <cfRule type="cellIs" dxfId="3" priority="1" operator="lessThan">
      <formula>-0.1</formula>
    </cfRule>
  </conditionalFormatting>
  <conditionalFormatting sqref="K1:K163">
    <cfRule type="cellIs" dxfId="2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-0.249977111117893"/>
  </sheetPr>
  <dimension ref="A1:K229"/>
  <sheetViews>
    <sheetView zoomScale="115" zoomScaleNormal="115" workbookViewId="0">
      <selection sqref="A1:K2"/>
    </sheetView>
  </sheetViews>
  <sheetFormatPr defaultRowHeight="15" x14ac:dyDescent="0.25"/>
  <cols>
    <col min="1" max="2" width="9.28515625" bestFit="1" customWidth="1"/>
    <col min="3" max="3" width="10" bestFit="1" customWidth="1"/>
    <col min="4" max="4" width="10" style="44" bestFit="1" customWidth="1"/>
    <col min="5" max="5" width="11.28515625" customWidth="1"/>
    <col min="6" max="6" width="9.28515625" bestFit="1" customWidth="1"/>
    <col min="7" max="7" width="12.28515625" customWidth="1"/>
    <col min="8" max="8" width="12.5703125" bestFit="1" customWidth="1"/>
    <col min="9" max="9" width="11.42578125" bestFit="1" customWidth="1"/>
    <col min="10" max="11" width="9.28515625" bestFit="1" customWidth="1"/>
  </cols>
  <sheetData>
    <row r="1" spans="1:11" x14ac:dyDescent="0.25">
      <c r="A1" s="84" t="s">
        <v>32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18.75" x14ac:dyDescent="0.25">
      <c r="A3" s="85" t="s">
        <v>33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x14ac:dyDescent="0.25">
      <c r="A4" s="46">
        <v>2</v>
      </c>
      <c r="B4" s="46">
        <v>3</v>
      </c>
      <c r="C4" s="46">
        <v>4</v>
      </c>
      <c r="D4" s="46">
        <v>5</v>
      </c>
      <c r="E4" s="46">
        <v>6</v>
      </c>
      <c r="F4" s="46">
        <v>7</v>
      </c>
      <c r="G4" s="46">
        <v>8</v>
      </c>
      <c r="H4" s="46">
        <v>9</v>
      </c>
      <c r="I4" s="46">
        <v>10</v>
      </c>
      <c r="J4" s="46">
        <v>11</v>
      </c>
      <c r="K4" s="46">
        <v>12</v>
      </c>
    </row>
    <row r="5" spans="1:11" ht="15" customHeight="1" x14ac:dyDescent="0.25">
      <c r="A5" s="86" t="s">
        <v>3</v>
      </c>
      <c r="B5" s="84" t="s">
        <v>14</v>
      </c>
      <c r="C5" s="84" t="s">
        <v>15</v>
      </c>
      <c r="D5" s="84"/>
      <c r="E5" s="84"/>
      <c r="F5" s="84"/>
      <c r="G5" s="84"/>
      <c r="H5" s="76" t="s">
        <v>5</v>
      </c>
      <c r="I5" s="80" t="s">
        <v>12</v>
      </c>
      <c r="J5" s="82" t="s">
        <v>13</v>
      </c>
      <c r="K5" s="76" t="s">
        <v>16</v>
      </c>
    </row>
    <row r="6" spans="1:11" ht="45" x14ac:dyDescent="0.25">
      <c r="A6" s="87"/>
      <c r="B6" s="84"/>
      <c r="C6" s="14" t="s">
        <v>17</v>
      </c>
      <c r="D6" s="14" t="s">
        <v>18</v>
      </c>
      <c r="E6" s="46" t="s">
        <v>19</v>
      </c>
      <c r="F6" s="14" t="s">
        <v>11</v>
      </c>
      <c r="G6" s="14" t="s">
        <v>20</v>
      </c>
      <c r="H6" s="76"/>
      <c r="I6" s="81"/>
      <c r="J6" s="83"/>
      <c r="K6" s="76"/>
    </row>
    <row r="7" spans="1:11" x14ac:dyDescent="0.25">
      <c r="A7" s="60"/>
      <c r="B7" s="7">
        <v>0</v>
      </c>
      <c r="C7" s="70">
        <v>63890</v>
      </c>
      <c r="D7" s="70">
        <v>63890</v>
      </c>
      <c r="E7" s="70">
        <f>D7-C7</f>
        <v>0</v>
      </c>
      <c r="F7" s="46">
        <v>8.25</v>
      </c>
      <c r="G7" s="39">
        <f t="shared" ref="G7:G71" si="0">F7*E7</f>
        <v>0</v>
      </c>
      <c r="H7" s="9"/>
      <c r="I7" s="39"/>
      <c r="J7" s="38"/>
      <c r="K7" s="39">
        <f>окт.25!K7+H7-G7</f>
        <v>0</v>
      </c>
    </row>
    <row r="8" spans="1:11" x14ac:dyDescent="0.25">
      <c r="A8" s="15"/>
      <c r="B8" s="14">
        <v>1</v>
      </c>
      <c r="C8" s="70">
        <v>56679</v>
      </c>
      <c r="D8" s="70">
        <v>57050</v>
      </c>
      <c r="E8" s="70">
        <f t="shared" ref="E8:E72" si="1">D8-C8</f>
        <v>371</v>
      </c>
      <c r="F8" s="46">
        <v>8.25</v>
      </c>
      <c r="G8" s="39">
        <f t="shared" si="0"/>
        <v>3060.75</v>
      </c>
      <c r="H8" s="9"/>
      <c r="I8" s="39"/>
      <c r="J8" s="38"/>
      <c r="K8" s="39">
        <f>окт.25!K8+H8-G8</f>
        <v>-11277.279999999999</v>
      </c>
    </row>
    <row r="9" spans="1:11" x14ac:dyDescent="0.25">
      <c r="A9" s="15"/>
      <c r="B9" s="14">
        <v>2</v>
      </c>
      <c r="C9" s="70">
        <v>9010</v>
      </c>
      <c r="D9" s="70">
        <v>9253</v>
      </c>
      <c r="E9" s="70">
        <f t="shared" si="1"/>
        <v>243</v>
      </c>
      <c r="F9" s="46">
        <v>8.25</v>
      </c>
      <c r="G9" s="39">
        <f t="shared" si="0"/>
        <v>2004.75</v>
      </c>
      <c r="H9" s="9"/>
      <c r="I9" s="39"/>
      <c r="J9" s="38"/>
      <c r="K9" s="39">
        <f>окт.25!K9+H9-G9</f>
        <v>-379.22000000000116</v>
      </c>
    </row>
    <row r="10" spans="1:11" x14ac:dyDescent="0.25">
      <c r="A10" s="11"/>
      <c r="B10" s="14">
        <v>3</v>
      </c>
      <c r="C10" s="70">
        <v>33075</v>
      </c>
      <c r="D10" s="70">
        <v>33166</v>
      </c>
      <c r="E10" s="70">
        <f t="shared" si="1"/>
        <v>91</v>
      </c>
      <c r="F10" s="46">
        <v>8.25</v>
      </c>
      <c r="G10" s="39">
        <f t="shared" si="0"/>
        <v>750.75</v>
      </c>
      <c r="H10" s="9"/>
      <c r="I10" s="39"/>
      <c r="J10" s="38"/>
      <c r="K10" s="39">
        <f>окт.25!K10+H10-G10</f>
        <v>-2994.7</v>
      </c>
    </row>
    <row r="11" spans="1:11" x14ac:dyDescent="0.25">
      <c r="A11" s="11"/>
      <c r="B11" s="14">
        <v>4</v>
      </c>
      <c r="C11" s="70">
        <v>81951</v>
      </c>
      <c r="D11" s="70">
        <v>81951</v>
      </c>
      <c r="E11" s="70">
        <f t="shared" si="1"/>
        <v>0</v>
      </c>
      <c r="F11" s="53">
        <v>0</v>
      </c>
      <c r="G11" s="39">
        <f t="shared" si="0"/>
        <v>0</v>
      </c>
      <c r="H11" s="9"/>
      <c r="I11" s="39"/>
      <c r="J11" s="38"/>
      <c r="K11" s="39">
        <f>окт.25!K11+H11-G11</f>
        <v>0</v>
      </c>
    </row>
    <row r="12" spans="1:11" x14ac:dyDescent="0.25">
      <c r="A12" s="11"/>
      <c r="B12" s="14">
        <v>5</v>
      </c>
      <c r="C12" s="70"/>
      <c r="D12" s="70"/>
      <c r="E12" s="70">
        <f t="shared" si="1"/>
        <v>0</v>
      </c>
      <c r="F12" s="46">
        <v>8.25</v>
      </c>
      <c r="G12" s="39">
        <f t="shared" si="0"/>
        <v>0</v>
      </c>
      <c r="H12" s="9"/>
      <c r="I12" s="39"/>
      <c r="J12" s="38"/>
      <c r="K12" s="39">
        <f>окт.25!K12+H12-G12</f>
        <v>0</v>
      </c>
    </row>
    <row r="13" spans="1:11" x14ac:dyDescent="0.25">
      <c r="A13" s="11"/>
      <c r="B13" s="14">
        <v>6</v>
      </c>
      <c r="C13" s="70"/>
      <c r="D13" s="70"/>
      <c r="E13" s="70">
        <f t="shared" si="1"/>
        <v>0</v>
      </c>
      <c r="F13" s="46">
        <v>8.25</v>
      </c>
      <c r="G13" s="39">
        <f t="shared" si="0"/>
        <v>0</v>
      </c>
      <c r="H13" s="9"/>
      <c r="I13" s="39"/>
      <c r="J13" s="38"/>
      <c r="K13" s="39">
        <f>окт.25!K13+H13-G13</f>
        <v>0</v>
      </c>
    </row>
    <row r="14" spans="1:11" x14ac:dyDescent="0.25">
      <c r="A14" s="14"/>
      <c r="B14" s="14">
        <v>7</v>
      </c>
      <c r="C14" s="70"/>
      <c r="D14" s="70"/>
      <c r="E14" s="70">
        <f t="shared" si="1"/>
        <v>0</v>
      </c>
      <c r="F14" s="46">
        <v>8.25</v>
      </c>
      <c r="G14" s="39">
        <f t="shared" si="0"/>
        <v>0</v>
      </c>
      <c r="H14" s="9"/>
      <c r="I14" s="39"/>
      <c r="J14" s="38"/>
      <c r="K14" s="39">
        <f>окт.25!K14+H14-G14</f>
        <v>0</v>
      </c>
    </row>
    <row r="15" spans="1:11" x14ac:dyDescent="0.25">
      <c r="A15" s="14"/>
      <c r="B15" s="14">
        <v>8</v>
      </c>
      <c r="C15" s="70">
        <v>90</v>
      </c>
      <c r="D15" s="70">
        <v>104</v>
      </c>
      <c r="E15" s="70">
        <f t="shared" si="1"/>
        <v>14</v>
      </c>
      <c r="F15" s="46">
        <v>8.25</v>
      </c>
      <c r="G15" s="39">
        <f t="shared" si="0"/>
        <v>115.5</v>
      </c>
      <c r="H15" s="9"/>
      <c r="I15" s="39"/>
      <c r="J15" s="38"/>
      <c r="K15" s="39">
        <f>окт.25!K15+H15-G15</f>
        <v>-429.51</v>
      </c>
    </row>
    <row r="16" spans="1:11" x14ac:dyDescent="0.25">
      <c r="A16" s="14"/>
      <c r="B16" s="14">
        <v>9</v>
      </c>
      <c r="C16" s="70"/>
      <c r="D16" s="70"/>
      <c r="E16" s="70">
        <f t="shared" si="1"/>
        <v>0</v>
      </c>
      <c r="F16" s="46">
        <v>8.25</v>
      </c>
      <c r="G16" s="39">
        <f t="shared" si="0"/>
        <v>0</v>
      </c>
      <c r="H16" s="9"/>
      <c r="I16" s="39"/>
      <c r="J16" s="38"/>
      <c r="K16" s="39">
        <f>окт.25!K16+H16-G16</f>
        <v>0</v>
      </c>
    </row>
    <row r="17" spans="1:11" x14ac:dyDescent="0.25">
      <c r="A17" s="11"/>
      <c r="B17" s="14">
        <v>10</v>
      </c>
      <c r="C17" s="70">
        <v>10287</v>
      </c>
      <c r="D17" s="70">
        <v>18319</v>
      </c>
      <c r="E17" s="70">
        <f t="shared" si="1"/>
        <v>8032</v>
      </c>
      <c r="F17" s="46">
        <v>8.25</v>
      </c>
      <c r="G17" s="39">
        <f t="shared" si="0"/>
        <v>66264</v>
      </c>
      <c r="H17" s="9"/>
      <c r="I17" s="39"/>
      <c r="J17" s="38"/>
      <c r="K17" s="39">
        <f>окт.25!K17+H17-G17</f>
        <v>-66264</v>
      </c>
    </row>
    <row r="18" spans="1:11" x14ac:dyDescent="0.25">
      <c r="A18" s="14"/>
      <c r="B18" s="14">
        <v>11</v>
      </c>
      <c r="C18" s="70"/>
      <c r="D18" s="70"/>
      <c r="E18" s="70">
        <f t="shared" si="1"/>
        <v>0</v>
      </c>
      <c r="F18" s="46">
        <v>8.25</v>
      </c>
      <c r="G18" s="39">
        <f t="shared" si="0"/>
        <v>0</v>
      </c>
      <c r="H18" s="9"/>
      <c r="I18" s="39"/>
      <c r="J18" s="38"/>
      <c r="K18" s="39">
        <f>окт.25!K18+H18-G18</f>
        <v>0</v>
      </c>
    </row>
    <row r="19" spans="1:11" x14ac:dyDescent="0.25">
      <c r="A19" s="14"/>
      <c r="B19" s="14">
        <v>12</v>
      </c>
      <c r="C19" s="70">
        <v>18178</v>
      </c>
      <c r="D19" s="70">
        <v>18319</v>
      </c>
      <c r="E19" s="70">
        <f t="shared" si="1"/>
        <v>141</v>
      </c>
      <c r="F19" s="53">
        <v>0</v>
      </c>
      <c r="G19" s="39">
        <f t="shared" si="0"/>
        <v>0</v>
      </c>
      <c r="H19" s="9"/>
      <c r="I19" s="39"/>
      <c r="J19" s="38"/>
      <c r="K19" s="39">
        <f>окт.25!K19+H19-G19</f>
        <v>0</v>
      </c>
    </row>
    <row r="20" spans="1:11" x14ac:dyDescent="0.25">
      <c r="A20" s="11"/>
      <c r="B20" s="14">
        <v>13</v>
      </c>
      <c r="C20" s="70">
        <v>25836</v>
      </c>
      <c r="D20" s="70">
        <v>26464</v>
      </c>
      <c r="E20" s="70">
        <f t="shared" si="1"/>
        <v>628</v>
      </c>
      <c r="F20" s="46">
        <v>8.25</v>
      </c>
      <c r="G20" s="39">
        <f t="shared" si="0"/>
        <v>5181</v>
      </c>
      <c r="H20" s="9"/>
      <c r="I20" s="39"/>
      <c r="J20" s="38"/>
      <c r="K20" s="39">
        <f>окт.25!K20+H20-G20</f>
        <v>3376.5299999999988</v>
      </c>
    </row>
    <row r="21" spans="1:11" x14ac:dyDescent="0.25">
      <c r="A21" s="15"/>
      <c r="B21" s="14">
        <v>14</v>
      </c>
      <c r="C21" s="70">
        <v>8016</v>
      </c>
      <c r="D21" s="70">
        <v>8148</v>
      </c>
      <c r="E21" s="70">
        <f t="shared" si="1"/>
        <v>132</v>
      </c>
      <c r="F21" s="46">
        <v>8.25</v>
      </c>
      <c r="G21" s="39">
        <f t="shared" si="0"/>
        <v>1089</v>
      </c>
      <c r="H21" s="9"/>
      <c r="I21" s="39"/>
      <c r="J21" s="38"/>
      <c r="K21" s="39">
        <f>окт.25!K21+H21-G21</f>
        <v>478.52</v>
      </c>
    </row>
    <row r="22" spans="1:11" x14ac:dyDescent="0.25">
      <c r="A22" s="11"/>
      <c r="B22" s="14">
        <v>15</v>
      </c>
      <c r="C22" s="70">
        <v>38846</v>
      </c>
      <c r="D22" s="70">
        <v>39073</v>
      </c>
      <c r="E22" s="70">
        <f t="shared" si="1"/>
        <v>227</v>
      </c>
      <c r="F22" s="53">
        <v>6.19</v>
      </c>
      <c r="G22" s="39">
        <f t="shared" si="0"/>
        <v>1405.13</v>
      </c>
      <c r="H22" s="9"/>
      <c r="I22" s="39"/>
      <c r="J22" s="38"/>
      <c r="K22" s="39">
        <f>окт.25!K22+H22-G22</f>
        <v>23320.89</v>
      </c>
    </row>
    <row r="23" spans="1:11" x14ac:dyDescent="0.25">
      <c r="A23" s="14"/>
      <c r="B23" s="14">
        <v>16</v>
      </c>
      <c r="C23" s="70">
        <v>6259</v>
      </c>
      <c r="D23" s="70">
        <v>6263</v>
      </c>
      <c r="E23" s="70">
        <f t="shared" si="1"/>
        <v>4</v>
      </c>
      <c r="F23" s="46">
        <v>8.25</v>
      </c>
      <c r="G23" s="39">
        <f t="shared" si="0"/>
        <v>33</v>
      </c>
      <c r="H23" s="9"/>
      <c r="I23" s="39"/>
      <c r="J23" s="38"/>
      <c r="K23" s="39">
        <f>окт.25!K23+H23-G23</f>
        <v>-1270.5</v>
      </c>
    </row>
    <row r="24" spans="1:11" x14ac:dyDescent="0.25">
      <c r="A24" s="14"/>
      <c r="B24" s="14">
        <v>17</v>
      </c>
      <c r="C24" s="70">
        <v>3371</v>
      </c>
      <c r="D24" s="70">
        <v>4116</v>
      </c>
      <c r="E24" s="70">
        <f t="shared" si="1"/>
        <v>745</v>
      </c>
      <c r="F24" s="53">
        <v>6.19</v>
      </c>
      <c r="G24" s="39">
        <f t="shared" si="0"/>
        <v>4611.55</v>
      </c>
      <c r="H24" s="9"/>
      <c r="I24" s="39"/>
      <c r="J24" s="38"/>
      <c r="K24" s="39">
        <f>окт.25!K24+H24-G24</f>
        <v>-4890.25</v>
      </c>
    </row>
    <row r="25" spans="1:11" x14ac:dyDescent="0.25">
      <c r="A25" s="11"/>
      <c r="B25" s="14">
        <v>18</v>
      </c>
      <c r="C25" s="70">
        <v>2996</v>
      </c>
      <c r="D25" s="70">
        <v>3371</v>
      </c>
      <c r="E25" s="70">
        <f t="shared" si="1"/>
        <v>375</v>
      </c>
      <c r="F25" s="53">
        <v>6.19</v>
      </c>
      <c r="G25" s="39">
        <f t="shared" si="0"/>
        <v>2321.25</v>
      </c>
      <c r="H25" s="9"/>
      <c r="I25" s="39"/>
      <c r="J25" s="38"/>
      <c r="K25" s="39">
        <f>окт.25!K25+H25-G25</f>
        <v>-321.25</v>
      </c>
    </row>
    <row r="26" spans="1:11" x14ac:dyDescent="0.25">
      <c r="A26" s="11"/>
      <c r="B26" s="14">
        <v>19</v>
      </c>
      <c r="C26" s="70">
        <v>48853</v>
      </c>
      <c r="D26" s="70">
        <v>49224</v>
      </c>
      <c r="E26" s="70">
        <f t="shared" si="1"/>
        <v>371</v>
      </c>
      <c r="F26" s="53">
        <v>6.19</v>
      </c>
      <c r="G26" s="39">
        <f t="shared" si="0"/>
        <v>2296.4900000000002</v>
      </c>
      <c r="H26" s="9"/>
      <c r="I26" s="39"/>
      <c r="J26" s="38"/>
      <c r="K26" s="39">
        <f>окт.25!K26+H26-G26</f>
        <v>-408.61000000000013</v>
      </c>
    </row>
    <row r="27" spans="1:11" x14ac:dyDescent="0.25">
      <c r="A27" s="14"/>
      <c r="B27" s="14">
        <v>20</v>
      </c>
      <c r="C27" s="70"/>
      <c r="D27" s="70"/>
      <c r="E27" s="70">
        <f t="shared" si="1"/>
        <v>0</v>
      </c>
      <c r="F27" s="46">
        <v>8.25</v>
      </c>
      <c r="G27" s="39">
        <f t="shared" si="0"/>
        <v>0</v>
      </c>
      <c r="H27" s="9"/>
      <c r="I27" s="39"/>
      <c r="J27" s="38"/>
      <c r="K27" s="39">
        <f>окт.25!K27+H27-G27</f>
        <v>0</v>
      </c>
    </row>
    <row r="28" spans="1:11" x14ac:dyDescent="0.25">
      <c r="A28" s="14"/>
      <c r="B28" s="14">
        <v>21</v>
      </c>
      <c r="C28" s="70">
        <v>73159</v>
      </c>
      <c r="D28" s="70">
        <v>73662</v>
      </c>
      <c r="E28" s="70">
        <f t="shared" si="1"/>
        <v>503</v>
      </c>
      <c r="F28" s="53">
        <v>0</v>
      </c>
      <c r="G28" s="39">
        <f t="shared" si="0"/>
        <v>0</v>
      </c>
      <c r="H28" s="9"/>
      <c r="I28" s="39"/>
      <c r="J28" s="38"/>
      <c r="K28" s="39">
        <f>окт.25!K28+H28-G28</f>
        <v>0</v>
      </c>
    </row>
    <row r="29" spans="1:11" x14ac:dyDescent="0.25">
      <c r="A29" s="14"/>
      <c r="B29" s="14">
        <v>22</v>
      </c>
      <c r="C29" s="70">
        <v>29553</v>
      </c>
      <c r="D29" s="70">
        <v>29714</v>
      </c>
      <c r="E29" s="70">
        <f t="shared" si="1"/>
        <v>161</v>
      </c>
      <c r="F29" s="53">
        <v>0</v>
      </c>
      <c r="G29" s="39">
        <f t="shared" si="0"/>
        <v>0</v>
      </c>
      <c r="H29" s="9"/>
      <c r="I29" s="39"/>
      <c r="J29" s="38"/>
      <c r="K29" s="39">
        <f>окт.25!K29+H29-G29</f>
        <v>0</v>
      </c>
    </row>
    <row r="30" spans="1:11" x14ac:dyDescent="0.25">
      <c r="A30" s="11"/>
      <c r="B30" s="14">
        <v>23</v>
      </c>
      <c r="C30" s="70">
        <v>114884</v>
      </c>
      <c r="D30" s="70">
        <v>116381</v>
      </c>
      <c r="E30" s="70">
        <f t="shared" si="1"/>
        <v>1497</v>
      </c>
      <c r="F30" s="53">
        <v>6.19</v>
      </c>
      <c r="G30" s="39">
        <f t="shared" si="0"/>
        <v>9266.43</v>
      </c>
      <c r="H30" s="9"/>
      <c r="I30" s="39"/>
      <c r="J30" s="38"/>
      <c r="K30" s="39">
        <f>окт.25!K30+H30-G30</f>
        <v>-6215.4900000000016</v>
      </c>
    </row>
    <row r="31" spans="1:11" x14ac:dyDescent="0.25">
      <c r="A31" s="11"/>
      <c r="B31" s="14">
        <v>24</v>
      </c>
      <c r="C31" s="70">
        <v>7882</v>
      </c>
      <c r="D31" s="70">
        <v>7899</v>
      </c>
      <c r="E31" s="70">
        <f t="shared" si="1"/>
        <v>17</v>
      </c>
      <c r="F31" s="46">
        <v>8.25</v>
      </c>
      <c r="G31" s="39">
        <f t="shared" si="0"/>
        <v>140.25</v>
      </c>
      <c r="H31" s="9"/>
      <c r="I31" s="39"/>
      <c r="J31" s="38"/>
      <c r="K31" s="39">
        <f>окт.25!K31+H31-G31</f>
        <v>48649.84</v>
      </c>
    </row>
    <row r="32" spans="1:11" x14ac:dyDescent="0.25">
      <c r="A32" s="11"/>
      <c r="B32" s="14">
        <v>25</v>
      </c>
      <c r="C32" s="70">
        <v>3702</v>
      </c>
      <c r="D32" s="70">
        <v>3702</v>
      </c>
      <c r="E32" s="70">
        <f t="shared" si="1"/>
        <v>0</v>
      </c>
      <c r="F32" s="46">
        <v>8.25</v>
      </c>
      <c r="G32" s="39">
        <f t="shared" si="0"/>
        <v>0</v>
      </c>
      <c r="H32" s="9"/>
      <c r="I32" s="39"/>
      <c r="J32" s="38"/>
      <c r="K32" s="39">
        <f>окт.25!K32+H32-G32</f>
        <v>-992.7</v>
      </c>
    </row>
    <row r="33" spans="1:11" x14ac:dyDescent="0.25">
      <c r="A33" s="11"/>
      <c r="B33" s="14">
        <v>26</v>
      </c>
      <c r="C33" s="70">
        <v>1153</v>
      </c>
      <c r="D33" s="70">
        <v>1153</v>
      </c>
      <c r="E33" s="70">
        <f t="shared" si="1"/>
        <v>0</v>
      </c>
      <c r="F33" s="46">
        <v>8.25</v>
      </c>
      <c r="G33" s="39">
        <f t="shared" si="0"/>
        <v>0</v>
      </c>
      <c r="H33" s="9"/>
      <c r="I33" s="39"/>
      <c r="J33" s="38"/>
      <c r="K33" s="39">
        <f>окт.25!K33+H33-G33</f>
        <v>-2402.1999999999998</v>
      </c>
    </row>
    <row r="34" spans="1:11" x14ac:dyDescent="0.25">
      <c r="A34" s="11"/>
      <c r="B34" s="14">
        <v>27</v>
      </c>
      <c r="C34" s="70">
        <v>67500</v>
      </c>
      <c r="D34" s="70">
        <v>68297</v>
      </c>
      <c r="E34" s="70">
        <f t="shared" si="1"/>
        <v>797</v>
      </c>
      <c r="F34" s="53">
        <v>6.19</v>
      </c>
      <c r="G34" s="39">
        <f t="shared" si="0"/>
        <v>4933.43</v>
      </c>
      <c r="H34" s="9"/>
      <c r="I34" s="39"/>
      <c r="J34" s="38"/>
      <c r="K34" s="39">
        <f>окт.25!K34+H34-G34</f>
        <v>-26656.74</v>
      </c>
    </row>
    <row r="35" spans="1:11" x14ac:dyDescent="0.25">
      <c r="A35" s="11"/>
      <c r="B35" s="14">
        <v>28</v>
      </c>
      <c r="C35" s="70">
        <v>85329</v>
      </c>
      <c r="D35" s="70">
        <v>85809</v>
      </c>
      <c r="E35" s="70">
        <f t="shared" si="1"/>
        <v>480</v>
      </c>
      <c r="F35" s="53">
        <v>6.19</v>
      </c>
      <c r="G35" s="39">
        <f t="shared" si="0"/>
        <v>2971.2000000000003</v>
      </c>
      <c r="H35" s="9"/>
      <c r="I35" s="39"/>
      <c r="J35" s="38"/>
      <c r="K35" s="39">
        <f>окт.25!K35+H35-G35</f>
        <v>-6371.52</v>
      </c>
    </row>
    <row r="36" spans="1:11" x14ac:dyDescent="0.25">
      <c r="A36" s="11"/>
      <c r="B36" s="14">
        <v>29</v>
      </c>
      <c r="C36" s="70">
        <v>15452</v>
      </c>
      <c r="D36" s="70">
        <v>15729</v>
      </c>
      <c r="E36" s="70">
        <f t="shared" si="1"/>
        <v>277</v>
      </c>
      <c r="F36" s="46">
        <v>0</v>
      </c>
      <c r="G36" s="39">
        <f t="shared" si="0"/>
        <v>0</v>
      </c>
      <c r="H36" s="9"/>
      <c r="I36" s="39"/>
      <c r="J36" s="38"/>
      <c r="K36" s="39">
        <f>окт.25!K36+H36-G36</f>
        <v>0</v>
      </c>
    </row>
    <row r="37" spans="1:11" x14ac:dyDescent="0.25">
      <c r="A37" s="11"/>
      <c r="B37" s="14">
        <v>30</v>
      </c>
      <c r="C37" s="70">
        <v>3562</v>
      </c>
      <c r="D37" s="70">
        <v>3562</v>
      </c>
      <c r="E37" s="70">
        <f t="shared" si="1"/>
        <v>0</v>
      </c>
      <c r="F37" s="46">
        <v>8.25</v>
      </c>
      <c r="G37" s="39">
        <f t="shared" si="0"/>
        <v>0</v>
      </c>
      <c r="H37" s="9"/>
      <c r="I37" s="39"/>
      <c r="J37" s="38"/>
      <c r="K37" s="39">
        <f>окт.25!K37+H37-G37</f>
        <v>5570.4500000000007</v>
      </c>
    </row>
    <row r="38" spans="1:11" x14ac:dyDescent="0.25">
      <c r="A38" s="11"/>
      <c r="B38" s="17">
        <v>31</v>
      </c>
      <c r="C38" s="70">
        <v>49975</v>
      </c>
      <c r="D38" s="70">
        <v>50905</v>
      </c>
      <c r="E38" s="70">
        <f t="shared" si="1"/>
        <v>930</v>
      </c>
      <c r="F38" s="46">
        <v>8.25</v>
      </c>
      <c r="G38" s="39">
        <f t="shared" si="0"/>
        <v>7672.5</v>
      </c>
      <c r="H38" s="9"/>
      <c r="I38" s="39"/>
      <c r="J38" s="38"/>
      <c r="K38" s="39">
        <f>окт.25!K38+H38-G38</f>
        <v>-3790.5999999999995</v>
      </c>
    </row>
    <row r="39" spans="1:11" x14ac:dyDescent="0.25">
      <c r="A39" s="11"/>
      <c r="B39" s="14">
        <v>32</v>
      </c>
      <c r="C39" s="70"/>
      <c r="D39" s="70"/>
      <c r="E39" s="70">
        <f t="shared" si="1"/>
        <v>0</v>
      </c>
      <c r="F39" s="46">
        <v>8.25</v>
      </c>
      <c r="G39" s="39">
        <f t="shared" si="0"/>
        <v>0</v>
      </c>
      <c r="H39" s="9"/>
      <c r="I39" s="39"/>
      <c r="J39" s="38"/>
      <c r="K39" s="39">
        <f>окт.25!K39+H39-G39</f>
        <v>0</v>
      </c>
    </row>
    <row r="40" spans="1:11" x14ac:dyDescent="0.25">
      <c r="A40" s="11"/>
      <c r="B40" s="14">
        <v>33</v>
      </c>
      <c r="C40" s="70">
        <v>31508</v>
      </c>
      <c r="D40" s="70">
        <v>33216</v>
      </c>
      <c r="E40" s="70">
        <f t="shared" si="1"/>
        <v>1708</v>
      </c>
      <c r="F40" s="53">
        <v>6.19</v>
      </c>
      <c r="G40" s="39">
        <f t="shared" si="0"/>
        <v>10572.52</v>
      </c>
      <c r="H40" s="9"/>
      <c r="I40" s="39"/>
      <c r="J40" s="38"/>
      <c r="K40" s="39">
        <f>окт.25!K40+H40-G40</f>
        <v>-5777.0599999999995</v>
      </c>
    </row>
    <row r="41" spans="1:11" x14ac:dyDescent="0.25">
      <c r="A41" s="11"/>
      <c r="B41" s="14">
        <v>34</v>
      </c>
      <c r="C41" s="70"/>
      <c r="D41" s="70"/>
      <c r="E41" s="70">
        <f t="shared" si="1"/>
        <v>0</v>
      </c>
      <c r="F41" s="46">
        <v>8.25</v>
      </c>
      <c r="G41" s="39">
        <f t="shared" si="0"/>
        <v>0</v>
      </c>
      <c r="H41" s="9"/>
      <c r="I41" s="39"/>
      <c r="J41" s="38"/>
      <c r="K41" s="39">
        <f>окт.25!K41+H41-G41</f>
        <v>0</v>
      </c>
    </row>
    <row r="42" spans="1:11" x14ac:dyDescent="0.25">
      <c r="A42" s="11"/>
      <c r="B42" s="14">
        <v>35</v>
      </c>
      <c r="C42" s="70">
        <v>8060</v>
      </c>
      <c r="D42" s="70">
        <v>8060</v>
      </c>
      <c r="E42" s="70">
        <f t="shared" si="1"/>
        <v>0</v>
      </c>
      <c r="F42" s="53">
        <v>6.19</v>
      </c>
      <c r="G42" s="39">
        <f t="shared" si="0"/>
        <v>0</v>
      </c>
      <c r="H42" s="9"/>
      <c r="I42" s="39"/>
      <c r="J42" s="38"/>
      <c r="K42" s="39">
        <f>окт.25!K42+H42-G42</f>
        <v>-252.56</v>
      </c>
    </row>
    <row r="43" spans="1:11" x14ac:dyDescent="0.25">
      <c r="A43" s="11"/>
      <c r="B43" s="14">
        <v>36</v>
      </c>
      <c r="C43" s="70">
        <v>56726</v>
      </c>
      <c r="D43" s="70">
        <v>57419</v>
      </c>
      <c r="E43" s="70">
        <f t="shared" si="1"/>
        <v>693</v>
      </c>
      <c r="F43" s="53">
        <v>6.19</v>
      </c>
      <c r="G43" s="39">
        <f t="shared" si="0"/>
        <v>4289.67</v>
      </c>
      <c r="H43" s="9"/>
      <c r="I43" s="39"/>
      <c r="J43" s="38"/>
      <c r="K43" s="39">
        <f>окт.25!K43+H43-G43</f>
        <v>-5117.3</v>
      </c>
    </row>
    <row r="44" spans="1:11" x14ac:dyDescent="0.25">
      <c r="A44" s="11"/>
      <c r="B44" s="14">
        <v>37</v>
      </c>
      <c r="C44" s="70">
        <v>24353</v>
      </c>
      <c r="D44" s="70">
        <v>24503</v>
      </c>
      <c r="E44" s="70">
        <f t="shared" si="1"/>
        <v>150</v>
      </c>
      <c r="F44" s="53">
        <v>6.19</v>
      </c>
      <c r="G44" s="39">
        <f t="shared" si="0"/>
        <v>928.50000000000011</v>
      </c>
      <c r="H44" s="9"/>
      <c r="I44" s="39"/>
      <c r="J44" s="38"/>
      <c r="K44" s="39">
        <f>окт.25!K44+H44-G44</f>
        <v>-1451.1399999999999</v>
      </c>
    </row>
    <row r="45" spans="1:11" x14ac:dyDescent="0.25">
      <c r="A45" s="11"/>
      <c r="B45" s="14">
        <v>38.39</v>
      </c>
      <c r="C45" s="70"/>
      <c r="D45" s="70"/>
      <c r="E45" s="70">
        <f t="shared" si="1"/>
        <v>0</v>
      </c>
      <c r="F45" s="46">
        <v>8.25</v>
      </c>
      <c r="G45" s="39">
        <f t="shared" si="0"/>
        <v>0</v>
      </c>
      <c r="H45" s="9"/>
      <c r="I45" s="39"/>
      <c r="J45" s="38"/>
      <c r="K45" s="39">
        <f>окт.25!K45+H45-G45</f>
        <v>0</v>
      </c>
    </row>
    <row r="46" spans="1:11" x14ac:dyDescent="0.25">
      <c r="A46" s="11"/>
      <c r="B46" s="14">
        <v>40</v>
      </c>
      <c r="C46" s="70">
        <v>199344</v>
      </c>
      <c r="D46" s="70">
        <v>201965</v>
      </c>
      <c r="E46" s="70">
        <f t="shared" si="1"/>
        <v>2621</v>
      </c>
      <c r="F46" s="53">
        <v>0</v>
      </c>
      <c r="G46" s="39">
        <f t="shared" si="0"/>
        <v>0</v>
      </c>
      <c r="H46" s="9"/>
      <c r="I46" s="39"/>
      <c r="J46" s="38"/>
      <c r="K46" s="39">
        <f>окт.25!K46+H46-G46</f>
        <v>0</v>
      </c>
    </row>
    <row r="47" spans="1:11" x14ac:dyDescent="0.25">
      <c r="A47" s="11"/>
      <c r="B47" s="14">
        <v>41</v>
      </c>
      <c r="C47" s="70">
        <v>87925</v>
      </c>
      <c r="D47" s="70">
        <v>89173</v>
      </c>
      <c r="E47" s="70">
        <f t="shared" si="1"/>
        <v>1248</v>
      </c>
      <c r="F47" s="46">
        <v>8.25</v>
      </c>
      <c r="G47" s="39">
        <f t="shared" si="0"/>
        <v>10296</v>
      </c>
      <c r="H47" s="9"/>
      <c r="I47" s="39"/>
      <c r="J47" s="38"/>
      <c r="K47" s="39">
        <f>окт.25!K47+H47-G47</f>
        <v>-7390.2900000000027</v>
      </c>
    </row>
    <row r="48" spans="1:11" x14ac:dyDescent="0.25">
      <c r="A48" s="11"/>
      <c r="B48" s="14">
        <v>42</v>
      </c>
      <c r="C48" s="70">
        <v>243094</v>
      </c>
      <c r="D48" s="70">
        <v>244179</v>
      </c>
      <c r="E48" s="70">
        <f t="shared" si="1"/>
        <v>1085</v>
      </c>
      <c r="F48" s="53">
        <v>0</v>
      </c>
      <c r="G48" s="39">
        <f t="shared" si="0"/>
        <v>0</v>
      </c>
      <c r="H48" s="9"/>
      <c r="I48" s="39"/>
      <c r="J48" s="38"/>
      <c r="K48" s="39">
        <f>окт.25!K48+H48-G48</f>
        <v>0</v>
      </c>
    </row>
    <row r="49" spans="1:11" x14ac:dyDescent="0.25">
      <c r="A49" s="11"/>
      <c r="B49" s="14">
        <v>43</v>
      </c>
      <c r="C49" s="70">
        <v>145309</v>
      </c>
      <c r="D49" s="70">
        <v>146199</v>
      </c>
      <c r="E49" s="70">
        <f t="shared" si="1"/>
        <v>890</v>
      </c>
      <c r="F49" s="53">
        <v>6.19</v>
      </c>
      <c r="G49" s="39">
        <f t="shared" si="0"/>
        <v>5509.1</v>
      </c>
      <c r="H49" s="9"/>
      <c r="I49" s="39"/>
      <c r="J49" s="38"/>
      <c r="K49" s="39">
        <f>окт.25!K49+H49-G49</f>
        <v>-8777.42</v>
      </c>
    </row>
    <row r="50" spans="1:11" x14ac:dyDescent="0.25">
      <c r="A50" s="11"/>
      <c r="B50" s="14">
        <v>44</v>
      </c>
      <c r="C50" s="70"/>
      <c r="D50" s="70"/>
      <c r="E50" s="70">
        <f t="shared" si="1"/>
        <v>0</v>
      </c>
      <c r="F50" s="46">
        <v>8.25</v>
      </c>
      <c r="G50" s="39">
        <f t="shared" si="0"/>
        <v>0</v>
      </c>
      <c r="H50" s="9"/>
      <c r="I50" s="39"/>
      <c r="J50" s="38"/>
      <c r="K50" s="39">
        <f>окт.25!K50+H50-G50</f>
        <v>0</v>
      </c>
    </row>
    <row r="51" spans="1:11" x14ac:dyDescent="0.25">
      <c r="A51" s="11"/>
      <c r="B51" s="14">
        <v>45</v>
      </c>
      <c r="C51" s="70">
        <v>27</v>
      </c>
      <c r="D51" s="70">
        <v>27</v>
      </c>
      <c r="E51" s="70">
        <f t="shared" si="1"/>
        <v>0</v>
      </c>
      <c r="F51" s="46">
        <v>8.25</v>
      </c>
      <c r="G51" s="39">
        <f t="shared" si="0"/>
        <v>0</v>
      </c>
      <c r="H51" s="9"/>
      <c r="I51" s="39"/>
      <c r="J51" s="38"/>
      <c r="K51" s="39">
        <f>окт.25!K51+H51-G51</f>
        <v>0</v>
      </c>
    </row>
    <row r="52" spans="1:11" x14ac:dyDescent="0.25">
      <c r="A52" s="11"/>
      <c r="B52" s="14">
        <v>46</v>
      </c>
      <c r="C52" s="70">
        <v>32119</v>
      </c>
      <c r="D52" s="70">
        <v>33962</v>
      </c>
      <c r="E52" s="70">
        <f t="shared" si="1"/>
        <v>1843</v>
      </c>
      <c r="F52" s="46">
        <v>8.25</v>
      </c>
      <c r="G52" s="39">
        <f t="shared" si="0"/>
        <v>15204.75</v>
      </c>
      <c r="H52" s="9"/>
      <c r="I52" s="39"/>
      <c r="J52" s="38"/>
      <c r="K52" s="39">
        <f>окт.25!K52+H52-G52</f>
        <v>-10906.970000000008</v>
      </c>
    </row>
    <row r="53" spans="1:11" x14ac:dyDescent="0.25">
      <c r="A53" s="11"/>
      <c r="B53" s="14">
        <v>47</v>
      </c>
      <c r="C53" s="70">
        <v>2089</v>
      </c>
      <c r="D53" s="70">
        <v>2089</v>
      </c>
      <c r="E53" s="70">
        <f t="shared" si="1"/>
        <v>0</v>
      </c>
      <c r="F53" s="46">
        <v>8.25</v>
      </c>
      <c r="G53" s="39">
        <f t="shared" si="0"/>
        <v>0</v>
      </c>
      <c r="H53" s="9"/>
      <c r="I53" s="39"/>
      <c r="J53" s="38"/>
      <c r="K53" s="39">
        <f>окт.25!K53+H53-G53</f>
        <v>-7.33</v>
      </c>
    </row>
    <row r="54" spans="1:11" x14ac:dyDescent="0.25">
      <c r="A54" s="11"/>
      <c r="B54" s="14">
        <v>48</v>
      </c>
      <c r="C54" s="70">
        <v>31992</v>
      </c>
      <c r="D54" s="70">
        <v>32150</v>
      </c>
      <c r="E54" s="70">
        <f t="shared" si="1"/>
        <v>158</v>
      </c>
      <c r="F54" s="46">
        <v>8.25</v>
      </c>
      <c r="G54" s="39">
        <f t="shared" si="0"/>
        <v>1303.5</v>
      </c>
      <c r="H54" s="9"/>
      <c r="I54" s="39"/>
      <c r="J54" s="38"/>
      <c r="K54" s="39">
        <f>окт.25!K54+H54-G54</f>
        <v>34.199999999999818</v>
      </c>
    </row>
    <row r="55" spans="1:11" x14ac:dyDescent="0.25">
      <c r="A55" s="14"/>
      <c r="B55" s="14">
        <v>49</v>
      </c>
      <c r="C55" s="70">
        <v>78736</v>
      </c>
      <c r="D55" s="70">
        <v>79183</v>
      </c>
      <c r="E55" s="70">
        <f t="shared" si="1"/>
        <v>447</v>
      </c>
      <c r="F55" s="53">
        <v>0</v>
      </c>
      <c r="G55" s="39">
        <f t="shared" si="0"/>
        <v>0</v>
      </c>
      <c r="H55" s="9"/>
      <c r="I55" s="39"/>
      <c r="J55" s="38"/>
      <c r="K55" s="39">
        <f>окт.25!K55+H55-G55</f>
        <v>0</v>
      </c>
    </row>
    <row r="56" spans="1:11" x14ac:dyDescent="0.25">
      <c r="A56" s="11"/>
      <c r="B56" s="14">
        <v>50</v>
      </c>
      <c r="C56" s="70">
        <v>2897</v>
      </c>
      <c r="D56" s="70">
        <v>2898</v>
      </c>
      <c r="E56" s="70">
        <f t="shared" si="1"/>
        <v>1</v>
      </c>
      <c r="F56" s="46">
        <v>8.25</v>
      </c>
      <c r="G56" s="39">
        <f t="shared" si="0"/>
        <v>8.25</v>
      </c>
      <c r="H56" s="9"/>
      <c r="I56" s="39"/>
      <c r="J56" s="38"/>
      <c r="K56" s="39">
        <f>окт.25!K56+H56-G56</f>
        <v>49.870000000000005</v>
      </c>
    </row>
    <row r="57" spans="1:11" x14ac:dyDescent="0.25">
      <c r="A57" s="11"/>
      <c r="B57" s="14">
        <v>51</v>
      </c>
      <c r="C57" s="70">
        <v>16979</v>
      </c>
      <c r="D57" s="70">
        <v>16979</v>
      </c>
      <c r="E57" s="70">
        <f t="shared" si="1"/>
        <v>0</v>
      </c>
      <c r="F57" s="53">
        <v>0</v>
      </c>
      <c r="G57" s="39">
        <f t="shared" si="0"/>
        <v>0</v>
      </c>
      <c r="H57" s="9"/>
      <c r="I57" s="39"/>
      <c r="J57" s="38"/>
      <c r="K57" s="39">
        <f>окт.25!K57+H57-G57</f>
        <v>0</v>
      </c>
    </row>
    <row r="58" spans="1:11" x14ac:dyDescent="0.25">
      <c r="A58" s="11"/>
      <c r="B58" s="14">
        <v>52</v>
      </c>
      <c r="C58" s="70">
        <v>128978</v>
      </c>
      <c r="D58" s="70">
        <v>129415</v>
      </c>
      <c r="E58" s="70">
        <f t="shared" si="1"/>
        <v>437</v>
      </c>
      <c r="F58" s="53">
        <v>0</v>
      </c>
      <c r="G58" s="39">
        <f t="shared" si="0"/>
        <v>0</v>
      </c>
      <c r="H58" s="9"/>
      <c r="I58" s="39"/>
      <c r="J58" s="38"/>
      <c r="K58" s="39">
        <f>окт.25!K58+H58-G58</f>
        <v>0</v>
      </c>
    </row>
    <row r="59" spans="1:11" x14ac:dyDescent="0.25">
      <c r="A59" s="11"/>
      <c r="B59" s="14">
        <v>53</v>
      </c>
      <c r="C59" s="70">
        <v>4238</v>
      </c>
      <c r="D59" s="70">
        <v>4254</v>
      </c>
      <c r="E59" s="70">
        <f t="shared" si="1"/>
        <v>16</v>
      </c>
      <c r="F59" s="46">
        <v>8.25</v>
      </c>
      <c r="G59" s="39">
        <f t="shared" si="0"/>
        <v>132</v>
      </c>
      <c r="H59" s="9"/>
      <c r="I59" s="39"/>
      <c r="J59" s="38"/>
      <c r="K59" s="39">
        <f>окт.25!K59+H59-G59</f>
        <v>2082.09</v>
      </c>
    </row>
    <row r="60" spans="1:11" x14ac:dyDescent="0.25">
      <c r="A60" s="11"/>
      <c r="B60" s="14">
        <v>54</v>
      </c>
      <c r="C60" s="70">
        <v>259</v>
      </c>
      <c r="D60" s="70">
        <v>259</v>
      </c>
      <c r="E60" s="70">
        <f t="shared" si="1"/>
        <v>0</v>
      </c>
      <c r="F60" s="46">
        <v>8.25</v>
      </c>
      <c r="G60" s="39">
        <f t="shared" si="0"/>
        <v>0</v>
      </c>
      <c r="H60" s="9"/>
      <c r="I60" s="39"/>
      <c r="J60" s="38"/>
      <c r="K60" s="39">
        <f>окт.25!K60+H60-G60</f>
        <v>-51.31</v>
      </c>
    </row>
    <row r="61" spans="1:11" x14ac:dyDescent="0.25">
      <c r="A61" s="11"/>
      <c r="B61" s="14">
        <v>55</v>
      </c>
      <c r="C61" s="70">
        <v>82466</v>
      </c>
      <c r="D61" s="70">
        <v>84429</v>
      </c>
      <c r="E61" s="70">
        <f t="shared" si="1"/>
        <v>1963</v>
      </c>
      <c r="F61" s="53">
        <v>6.19</v>
      </c>
      <c r="G61" s="39">
        <f t="shared" si="0"/>
        <v>12150.970000000001</v>
      </c>
      <c r="H61" s="9"/>
      <c r="I61" s="39"/>
      <c r="J61" s="38"/>
      <c r="K61" s="39">
        <f>окт.25!K61+H61-G61</f>
        <v>-20521.380000000005</v>
      </c>
    </row>
    <row r="62" spans="1:11" x14ac:dyDescent="0.25">
      <c r="A62" s="11"/>
      <c r="B62" s="14">
        <v>56</v>
      </c>
      <c r="C62" s="70">
        <v>8077</v>
      </c>
      <c r="D62" s="70">
        <v>8077</v>
      </c>
      <c r="E62" s="70">
        <f t="shared" si="1"/>
        <v>0</v>
      </c>
      <c r="F62" s="46">
        <v>8.25</v>
      </c>
      <c r="G62" s="39">
        <f t="shared" si="0"/>
        <v>0</v>
      </c>
      <c r="H62" s="9"/>
      <c r="I62" s="39"/>
      <c r="J62" s="38"/>
      <c r="K62" s="39">
        <f>окт.25!K62+H62-G62</f>
        <v>-3423.48</v>
      </c>
    </row>
    <row r="63" spans="1:11" x14ac:dyDescent="0.25">
      <c r="A63" s="11"/>
      <c r="B63" s="14">
        <v>57</v>
      </c>
      <c r="C63" s="70">
        <v>106895</v>
      </c>
      <c r="D63" s="70">
        <v>106895</v>
      </c>
      <c r="E63" s="70">
        <f t="shared" si="1"/>
        <v>0</v>
      </c>
      <c r="F63" s="53">
        <v>6.19</v>
      </c>
      <c r="G63" s="39">
        <f t="shared" si="0"/>
        <v>0</v>
      </c>
      <c r="H63" s="9"/>
      <c r="I63" s="39"/>
      <c r="J63" s="38"/>
      <c r="K63" s="39">
        <f>окт.25!K63+H63-G63</f>
        <v>0</v>
      </c>
    </row>
    <row r="64" spans="1:11" x14ac:dyDescent="0.25">
      <c r="A64" s="11"/>
      <c r="B64" s="14">
        <v>58</v>
      </c>
      <c r="C64" s="70"/>
      <c r="D64" s="70"/>
      <c r="E64" s="70">
        <f t="shared" si="1"/>
        <v>0</v>
      </c>
      <c r="F64" s="46">
        <v>8.25</v>
      </c>
      <c r="G64" s="39">
        <f t="shared" si="0"/>
        <v>0</v>
      </c>
      <c r="H64" s="9"/>
      <c r="I64" s="39"/>
      <c r="J64" s="38"/>
      <c r="K64" s="39">
        <f>окт.25!K64+H64-G64</f>
        <v>0</v>
      </c>
    </row>
    <row r="65" spans="1:11" x14ac:dyDescent="0.25">
      <c r="A65" s="11"/>
      <c r="B65" s="14">
        <v>59</v>
      </c>
      <c r="C65" s="70">
        <v>35785</v>
      </c>
      <c r="D65" s="70">
        <v>35959</v>
      </c>
      <c r="E65" s="70">
        <f t="shared" si="1"/>
        <v>174</v>
      </c>
      <c r="F65" s="46">
        <v>8.25</v>
      </c>
      <c r="G65" s="39">
        <f t="shared" si="0"/>
        <v>1435.5</v>
      </c>
      <c r="H65" s="9"/>
      <c r="I65" s="39"/>
      <c r="J65" s="38"/>
      <c r="K65" s="39">
        <f>окт.25!K65+H65-G65</f>
        <v>-377.65000000000055</v>
      </c>
    </row>
    <row r="66" spans="1:11" x14ac:dyDescent="0.25">
      <c r="A66" s="11"/>
      <c r="B66" s="14">
        <v>60</v>
      </c>
      <c r="C66" s="70">
        <v>31815</v>
      </c>
      <c r="D66" s="70">
        <v>31954</v>
      </c>
      <c r="E66" s="70">
        <f t="shared" si="1"/>
        <v>139</v>
      </c>
      <c r="F66" s="53">
        <v>6.19</v>
      </c>
      <c r="G66" s="39">
        <f t="shared" si="0"/>
        <v>860.41000000000008</v>
      </c>
      <c r="H66" s="9"/>
      <c r="I66" s="39"/>
      <c r="J66" s="38"/>
      <c r="K66" s="39">
        <f>окт.25!K66+H66-G66</f>
        <v>-794.34000000000015</v>
      </c>
    </row>
    <row r="67" spans="1:11" x14ac:dyDescent="0.25">
      <c r="A67" s="11"/>
      <c r="B67" s="14">
        <v>61</v>
      </c>
      <c r="C67" s="70">
        <v>96833</v>
      </c>
      <c r="D67" s="70">
        <v>97259</v>
      </c>
      <c r="E67" s="70">
        <f t="shared" si="1"/>
        <v>426</v>
      </c>
      <c r="F67" s="53">
        <v>0</v>
      </c>
      <c r="G67" s="39">
        <f t="shared" si="0"/>
        <v>0</v>
      </c>
      <c r="H67" s="9"/>
      <c r="I67" s="39"/>
      <c r="J67" s="38"/>
      <c r="K67" s="39">
        <f>окт.25!K67+H67-G67</f>
        <v>0</v>
      </c>
    </row>
    <row r="68" spans="1:11" x14ac:dyDescent="0.25">
      <c r="A68" s="11"/>
      <c r="B68" s="14">
        <v>62</v>
      </c>
      <c r="C68" s="70">
        <v>15879</v>
      </c>
      <c r="D68" s="70">
        <v>16088</v>
      </c>
      <c r="E68" s="70">
        <f t="shared" si="1"/>
        <v>209</v>
      </c>
      <c r="F68" s="46">
        <v>8.25</v>
      </c>
      <c r="G68" s="39">
        <f t="shared" si="0"/>
        <v>1724.25</v>
      </c>
      <c r="H68" s="9"/>
      <c r="I68" s="39"/>
      <c r="J68" s="38"/>
      <c r="K68" s="39">
        <f>окт.25!K68+H68-G68</f>
        <v>5729.43</v>
      </c>
    </row>
    <row r="69" spans="1:11" x14ac:dyDescent="0.25">
      <c r="A69" s="11"/>
      <c r="B69" s="14">
        <v>63</v>
      </c>
      <c r="C69" s="70">
        <v>39931</v>
      </c>
      <c r="D69" s="70">
        <v>40011</v>
      </c>
      <c r="E69" s="70">
        <f t="shared" si="1"/>
        <v>80</v>
      </c>
      <c r="F69" s="53">
        <v>6.19</v>
      </c>
      <c r="G69" s="39">
        <f t="shared" si="0"/>
        <v>495.20000000000005</v>
      </c>
      <c r="H69" s="9"/>
      <c r="I69" s="39"/>
      <c r="J69" s="38"/>
      <c r="K69" s="39">
        <f>окт.25!K69+H69-G69</f>
        <v>-797.23000000000047</v>
      </c>
    </row>
    <row r="70" spans="1:11" x14ac:dyDescent="0.25">
      <c r="A70" s="11"/>
      <c r="B70" s="14">
        <v>64</v>
      </c>
      <c r="C70" s="70">
        <v>2093</v>
      </c>
      <c r="D70" s="70">
        <v>3097</v>
      </c>
      <c r="E70" s="70">
        <f t="shared" si="1"/>
        <v>1004</v>
      </c>
      <c r="F70" s="46">
        <v>8.25</v>
      </c>
      <c r="G70" s="39">
        <f t="shared" si="0"/>
        <v>8283</v>
      </c>
      <c r="H70" s="9"/>
      <c r="I70" s="39"/>
      <c r="J70" s="38"/>
      <c r="K70" s="39">
        <f>окт.25!K70+H70-G70</f>
        <v>-7811.33</v>
      </c>
    </row>
    <row r="71" spans="1:11" x14ac:dyDescent="0.25">
      <c r="A71" s="11"/>
      <c r="B71" s="14">
        <v>65</v>
      </c>
      <c r="C71" s="70">
        <v>26934</v>
      </c>
      <c r="D71" s="70">
        <v>26991</v>
      </c>
      <c r="E71" s="70">
        <f t="shared" si="1"/>
        <v>57</v>
      </c>
      <c r="F71" s="53">
        <v>6.19</v>
      </c>
      <c r="G71" s="39">
        <f t="shared" si="0"/>
        <v>352.83000000000004</v>
      </c>
      <c r="H71" s="9"/>
      <c r="I71" s="39"/>
      <c r="J71" s="38"/>
      <c r="K71" s="39">
        <f>окт.25!K71+H71-G71</f>
        <v>-94.589999999999975</v>
      </c>
    </row>
    <row r="72" spans="1:11" x14ac:dyDescent="0.25">
      <c r="A72" s="11"/>
      <c r="B72" s="14">
        <v>66</v>
      </c>
      <c r="C72" s="70">
        <v>155294</v>
      </c>
      <c r="D72" s="70">
        <v>155692</v>
      </c>
      <c r="E72" s="70">
        <f t="shared" si="1"/>
        <v>398</v>
      </c>
      <c r="F72" s="53">
        <v>0</v>
      </c>
      <c r="G72" s="39">
        <f t="shared" ref="G72:G137" si="2">F72*E72</f>
        <v>0</v>
      </c>
      <c r="H72" s="9"/>
      <c r="I72" s="39"/>
      <c r="J72" s="38"/>
      <c r="K72" s="39">
        <f>окт.25!K72+H72-G72</f>
        <v>0</v>
      </c>
    </row>
    <row r="73" spans="1:11" x14ac:dyDescent="0.25">
      <c r="A73" s="14"/>
      <c r="B73" s="14">
        <v>67</v>
      </c>
      <c r="C73" s="70">
        <v>12352</v>
      </c>
      <c r="D73" s="70">
        <v>12433</v>
      </c>
      <c r="E73" s="70">
        <f t="shared" ref="E73:E137" si="3">D73-C73</f>
        <v>81</v>
      </c>
      <c r="F73" s="53">
        <v>6.19</v>
      </c>
      <c r="G73" s="39">
        <f t="shared" si="2"/>
        <v>501.39000000000004</v>
      </c>
      <c r="H73" s="9"/>
      <c r="I73" s="39"/>
      <c r="J73" s="38"/>
      <c r="K73" s="39">
        <f>окт.25!K73+H73-G73</f>
        <v>915.86000000000035</v>
      </c>
    </row>
    <row r="74" spans="1:11" x14ac:dyDescent="0.25">
      <c r="A74" s="11"/>
      <c r="B74" s="14">
        <v>68</v>
      </c>
      <c r="C74" s="70"/>
      <c r="D74" s="70"/>
      <c r="E74" s="70">
        <f t="shared" si="3"/>
        <v>0</v>
      </c>
      <c r="F74" s="46">
        <v>8.25</v>
      </c>
      <c r="G74" s="39">
        <f t="shared" si="2"/>
        <v>0</v>
      </c>
      <c r="H74" s="9"/>
      <c r="I74" s="39"/>
      <c r="J74" s="38"/>
      <c r="K74" s="39">
        <f>окт.25!K74+H74-G74</f>
        <v>0</v>
      </c>
    </row>
    <row r="75" spans="1:11" x14ac:dyDescent="0.25">
      <c r="A75" s="11"/>
      <c r="B75" s="14">
        <v>69</v>
      </c>
      <c r="C75" s="70">
        <v>10666</v>
      </c>
      <c r="D75" s="70">
        <v>10666</v>
      </c>
      <c r="E75" s="70">
        <f t="shared" si="3"/>
        <v>0</v>
      </c>
      <c r="F75" s="46">
        <v>8.25</v>
      </c>
      <c r="G75" s="39">
        <f t="shared" si="2"/>
        <v>0</v>
      </c>
      <c r="H75" s="9"/>
      <c r="I75" s="39"/>
      <c r="J75" s="38"/>
      <c r="K75" s="39">
        <f>окт.25!K75+H75-G75</f>
        <v>-7.33</v>
      </c>
    </row>
    <row r="76" spans="1:11" x14ac:dyDescent="0.25">
      <c r="A76" s="11"/>
      <c r="B76" s="14">
        <v>70</v>
      </c>
      <c r="C76" s="70">
        <v>152373</v>
      </c>
      <c r="D76" s="70">
        <v>152536</v>
      </c>
      <c r="E76" s="70">
        <f t="shared" si="3"/>
        <v>163</v>
      </c>
      <c r="F76" s="46">
        <v>8.25</v>
      </c>
      <c r="G76" s="39">
        <f t="shared" si="2"/>
        <v>1344.75</v>
      </c>
      <c r="H76" s="9"/>
      <c r="I76" s="39"/>
      <c r="J76" s="38"/>
      <c r="K76" s="39">
        <f>окт.25!K76+H76-G76</f>
        <v>-811.42000000000053</v>
      </c>
    </row>
    <row r="77" spans="1:11" x14ac:dyDescent="0.25">
      <c r="A77" s="11"/>
      <c r="B77" s="14">
        <v>71</v>
      </c>
      <c r="C77" s="70">
        <v>74831</v>
      </c>
      <c r="D77" s="70">
        <v>75624</v>
      </c>
      <c r="E77" s="70">
        <f t="shared" si="3"/>
        <v>793</v>
      </c>
      <c r="F77" s="46">
        <v>8.25</v>
      </c>
      <c r="G77" s="39">
        <f t="shared" si="2"/>
        <v>6542.25</v>
      </c>
      <c r="H77" s="9"/>
      <c r="I77" s="39"/>
      <c r="J77" s="38"/>
      <c r="K77" s="39">
        <f>окт.25!K77+H77-G77</f>
        <v>2095.1399999999994</v>
      </c>
    </row>
    <row r="78" spans="1:11" x14ac:dyDescent="0.25">
      <c r="A78" s="11"/>
      <c r="B78" s="14">
        <v>72</v>
      </c>
      <c r="C78" s="70"/>
      <c r="D78" s="70"/>
      <c r="E78" s="70">
        <f t="shared" si="3"/>
        <v>0</v>
      </c>
      <c r="F78" s="46">
        <v>8.25</v>
      </c>
      <c r="G78" s="39">
        <f t="shared" si="2"/>
        <v>0</v>
      </c>
      <c r="H78" s="9"/>
      <c r="I78" s="39"/>
      <c r="J78" s="38"/>
      <c r="K78" s="39">
        <f>окт.25!K78+H78-G78</f>
        <v>0</v>
      </c>
    </row>
    <row r="79" spans="1:11" x14ac:dyDescent="0.25">
      <c r="A79" s="11"/>
      <c r="B79" s="14">
        <v>73</v>
      </c>
      <c r="C79" s="70"/>
      <c r="D79" s="70"/>
      <c r="E79" s="70">
        <f t="shared" si="3"/>
        <v>0</v>
      </c>
      <c r="F79" s="46">
        <v>8.25</v>
      </c>
      <c r="G79" s="39">
        <f t="shared" si="2"/>
        <v>0</v>
      </c>
      <c r="H79" s="9"/>
      <c r="I79" s="39"/>
      <c r="J79" s="38"/>
      <c r="K79" s="39">
        <f>окт.25!K79+H79-G79</f>
        <v>0</v>
      </c>
    </row>
    <row r="80" spans="1:11" x14ac:dyDescent="0.25">
      <c r="A80" s="11"/>
      <c r="B80" s="14">
        <v>74</v>
      </c>
      <c r="C80" s="70">
        <v>122929</v>
      </c>
      <c r="D80" s="70">
        <v>124670</v>
      </c>
      <c r="E80" s="70">
        <f t="shared" si="3"/>
        <v>1741</v>
      </c>
      <c r="F80" s="53">
        <v>0</v>
      </c>
      <c r="G80" s="39">
        <f t="shared" si="2"/>
        <v>0</v>
      </c>
      <c r="H80" s="9"/>
      <c r="I80" s="39"/>
      <c r="J80" s="38"/>
      <c r="K80" s="39">
        <f>окт.25!K80+H80-G80</f>
        <v>0</v>
      </c>
    </row>
    <row r="81" spans="1:11" x14ac:dyDescent="0.25">
      <c r="A81" s="11"/>
      <c r="B81" s="14">
        <v>75</v>
      </c>
      <c r="C81" s="70">
        <v>198</v>
      </c>
      <c r="D81" s="70">
        <v>198</v>
      </c>
      <c r="E81" s="70">
        <f t="shared" si="3"/>
        <v>0</v>
      </c>
      <c r="F81" s="46">
        <v>8.25</v>
      </c>
      <c r="G81" s="39">
        <f t="shared" si="2"/>
        <v>0</v>
      </c>
      <c r="H81" s="9"/>
      <c r="I81" s="39"/>
      <c r="J81" s="38"/>
      <c r="K81" s="39">
        <f>окт.25!K81+H81-G81</f>
        <v>17.14</v>
      </c>
    </row>
    <row r="82" spans="1:11" x14ac:dyDescent="0.25">
      <c r="A82" s="11"/>
      <c r="B82" s="14">
        <v>76</v>
      </c>
      <c r="C82" s="70">
        <v>129526</v>
      </c>
      <c r="D82" s="70">
        <v>131497</v>
      </c>
      <c r="E82" s="70">
        <f t="shared" si="3"/>
        <v>1971</v>
      </c>
      <c r="F82" s="53">
        <v>6.19</v>
      </c>
      <c r="G82" s="39">
        <f t="shared" si="2"/>
        <v>12200.490000000002</v>
      </c>
      <c r="H82" s="9"/>
      <c r="I82" s="39"/>
      <c r="J82" s="38"/>
      <c r="K82" s="39">
        <f>окт.25!K82+H82-G82</f>
        <v>-11206.880000000003</v>
      </c>
    </row>
    <row r="83" spans="1:11" x14ac:dyDescent="0.25">
      <c r="A83" s="11"/>
      <c r="B83" s="14">
        <v>77</v>
      </c>
      <c r="C83" s="70">
        <v>38229</v>
      </c>
      <c r="D83" s="70">
        <v>58533</v>
      </c>
      <c r="E83" s="70">
        <f t="shared" si="3"/>
        <v>20304</v>
      </c>
      <c r="F83" s="53">
        <v>6.19</v>
      </c>
      <c r="G83" s="39">
        <f t="shared" si="2"/>
        <v>125681.76000000001</v>
      </c>
      <c r="H83" s="9"/>
      <c r="I83" s="39"/>
      <c r="J83" s="38"/>
      <c r="K83" s="39">
        <f>окт.25!K83+H83-G83</f>
        <v>-125828.84000000001</v>
      </c>
    </row>
    <row r="84" spans="1:11" x14ac:dyDescent="0.25">
      <c r="A84" s="11"/>
      <c r="B84" s="14">
        <v>78</v>
      </c>
      <c r="C84" s="70"/>
      <c r="D84" s="70"/>
      <c r="E84" s="70">
        <f t="shared" si="3"/>
        <v>0</v>
      </c>
      <c r="F84" s="46">
        <v>8.25</v>
      </c>
      <c r="G84" s="39">
        <f t="shared" si="2"/>
        <v>0</v>
      </c>
      <c r="H84" s="9"/>
      <c r="I84" s="39"/>
      <c r="J84" s="38"/>
      <c r="K84" s="39">
        <f>окт.25!K84+H84-G84</f>
        <v>0</v>
      </c>
    </row>
    <row r="85" spans="1:11" x14ac:dyDescent="0.25">
      <c r="A85" s="11"/>
      <c r="B85" s="14">
        <v>79</v>
      </c>
      <c r="C85" s="70">
        <v>14847</v>
      </c>
      <c r="D85" s="70">
        <v>15052</v>
      </c>
      <c r="E85" s="70">
        <f t="shared" si="3"/>
        <v>205</v>
      </c>
      <c r="F85" s="53">
        <v>0</v>
      </c>
      <c r="G85" s="39">
        <f t="shared" si="2"/>
        <v>0</v>
      </c>
      <c r="H85" s="9"/>
      <c r="I85" s="39"/>
      <c r="J85" s="38"/>
      <c r="K85" s="39">
        <f>окт.25!K85+H85-G85</f>
        <v>0</v>
      </c>
    </row>
    <row r="86" spans="1:11" x14ac:dyDescent="0.25">
      <c r="A86" s="14"/>
      <c r="B86" s="14">
        <v>80</v>
      </c>
      <c r="C86" s="70"/>
      <c r="D86" s="70"/>
      <c r="E86" s="70">
        <f t="shared" si="3"/>
        <v>0</v>
      </c>
      <c r="F86" s="46">
        <v>8.25</v>
      </c>
      <c r="G86" s="39">
        <f t="shared" si="2"/>
        <v>0</v>
      </c>
      <c r="H86" s="9"/>
      <c r="I86" s="39"/>
      <c r="J86" s="38"/>
      <c r="K86" s="39">
        <f>окт.25!K86+H86-G86</f>
        <v>0</v>
      </c>
    </row>
    <row r="87" spans="1:11" x14ac:dyDescent="0.25">
      <c r="A87" s="14"/>
      <c r="B87" s="14">
        <v>81</v>
      </c>
      <c r="C87" s="70">
        <v>57184</v>
      </c>
      <c r="D87" s="70">
        <v>58229</v>
      </c>
      <c r="E87" s="70">
        <f t="shared" si="3"/>
        <v>1045</v>
      </c>
      <c r="F87" s="46">
        <v>8.25</v>
      </c>
      <c r="G87" s="39">
        <f t="shared" si="2"/>
        <v>8621.25</v>
      </c>
      <c r="H87" s="9"/>
      <c r="I87" s="39"/>
      <c r="J87" s="38"/>
      <c r="K87" s="39">
        <f>окт.25!K87+H87-G87</f>
        <v>-8161.26</v>
      </c>
    </row>
    <row r="88" spans="1:11" x14ac:dyDescent="0.25">
      <c r="A88" s="11"/>
      <c r="B88" s="14">
        <v>82</v>
      </c>
      <c r="C88" s="70">
        <v>6400</v>
      </c>
      <c r="D88" s="70">
        <v>6428</v>
      </c>
      <c r="E88" s="70">
        <f t="shared" si="3"/>
        <v>28</v>
      </c>
      <c r="F88" s="46">
        <v>8.25</v>
      </c>
      <c r="G88" s="39">
        <f t="shared" si="2"/>
        <v>231</v>
      </c>
      <c r="H88" s="9"/>
      <c r="I88" s="39"/>
      <c r="J88" s="38"/>
      <c r="K88" s="39">
        <f>окт.25!K88+H88-G88</f>
        <v>767.44</v>
      </c>
    </row>
    <row r="89" spans="1:11" x14ac:dyDescent="0.25">
      <c r="A89" s="11"/>
      <c r="B89" s="14">
        <v>83</v>
      </c>
      <c r="C89" s="70"/>
      <c r="D89" s="70"/>
      <c r="E89" s="70">
        <f t="shared" si="3"/>
        <v>0</v>
      </c>
      <c r="F89" s="46">
        <v>8.25</v>
      </c>
      <c r="G89" s="39">
        <f t="shared" si="2"/>
        <v>0</v>
      </c>
      <c r="H89" s="9"/>
      <c r="I89" s="39"/>
      <c r="J89" s="38"/>
      <c r="K89" s="39">
        <f>окт.25!K89+H89-G89</f>
        <v>0</v>
      </c>
    </row>
    <row r="90" spans="1:11" x14ac:dyDescent="0.25">
      <c r="A90" s="11"/>
      <c r="B90" s="14">
        <v>84</v>
      </c>
      <c r="C90" s="70">
        <v>3898</v>
      </c>
      <c r="D90" s="70">
        <v>3922</v>
      </c>
      <c r="E90" s="70">
        <f t="shared" si="3"/>
        <v>24</v>
      </c>
      <c r="F90" s="46">
        <v>8.25</v>
      </c>
      <c r="G90" s="39">
        <f t="shared" si="2"/>
        <v>198</v>
      </c>
      <c r="H90" s="9"/>
      <c r="I90" s="39"/>
      <c r="J90" s="38"/>
      <c r="K90" s="39">
        <f>окт.25!K90+H90-G90</f>
        <v>-7845.29</v>
      </c>
    </row>
    <row r="91" spans="1:11" x14ac:dyDescent="0.25">
      <c r="A91" s="11"/>
      <c r="B91" s="14">
        <v>85</v>
      </c>
      <c r="C91" s="70"/>
      <c r="D91" s="70"/>
      <c r="E91" s="70">
        <f t="shared" si="3"/>
        <v>0</v>
      </c>
      <c r="F91" s="46">
        <v>8.25</v>
      </c>
      <c r="G91" s="39">
        <f t="shared" si="2"/>
        <v>0</v>
      </c>
      <c r="H91" s="9"/>
      <c r="I91" s="39"/>
      <c r="J91" s="38"/>
      <c r="K91" s="39">
        <f>окт.25!K91+H91-G91</f>
        <v>0</v>
      </c>
    </row>
    <row r="92" spans="1:11" x14ac:dyDescent="0.25">
      <c r="A92" s="11"/>
      <c r="B92" s="14">
        <v>86</v>
      </c>
      <c r="C92" s="70">
        <v>17343</v>
      </c>
      <c r="D92" s="70">
        <v>17791</v>
      </c>
      <c r="E92" s="70">
        <f t="shared" si="3"/>
        <v>448</v>
      </c>
      <c r="F92" s="61">
        <v>0</v>
      </c>
      <c r="G92" s="39">
        <f t="shared" si="2"/>
        <v>0</v>
      </c>
      <c r="H92" s="9"/>
      <c r="I92" s="39"/>
      <c r="J92" s="38"/>
      <c r="K92" s="39">
        <f>окт.25!K92+H92-G92</f>
        <v>0</v>
      </c>
    </row>
    <row r="93" spans="1:11" x14ac:dyDescent="0.25">
      <c r="A93" s="11"/>
      <c r="B93" s="14">
        <v>87</v>
      </c>
      <c r="C93" s="70">
        <v>21406</v>
      </c>
      <c r="D93" s="70">
        <v>21625</v>
      </c>
      <c r="E93" s="70">
        <f t="shared" si="3"/>
        <v>219</v>
      </c>
      <c r="F93" s="46">
        <v>8.25</v>
      </c>
      <c r="G93" s="39">
        <f t="shared" si="2"/>
        <v>1806.75</v>
      </c>
      <c r="H93" s="9"/>
      <c r="I93" s="39"/>
      <c r="J93" s="38"/>
      <c r="K93" s="39">
        <f>окт.25!K93+H93-G93</f>
        <v>1368.0999999999995</v>
      </c>
    </row>
    <row r="94" spans="1:11" x14ac:dyDescent="0.25">
      <c r="A94" s="11"/>
      <c r="B94" s="14">
        <v>88</v>
      </c>
      <c r="C94" s="70">
        <v>79129</v>
      </c>
      <c r="D94" s="70">
        <v>81456</v>
      </c>
      <c r="E94" s="70">
        <f t="shared" si="3"/>
        <v>2327</v>
      </c>
      <c r="F94" s="46">
        <v>8.25</v>
      </c>
      <c r="G94" s="39">
        <f t="shared" si="2"/>
        <v>19197.75</v>
      </c>
      <c r="H94" s="9"/>
      <c r="I94" s="39"/>
      <c r="J94" s="38"/>
      <c r="K94" s="39">
        <f>окт.25!K94+H94-G94</f>
        <v>-21477.019999999997</v>
      </c>
    </row>
    <row r="95" spans="1:11" x14ac:dyDescent="0.25">
      <c r="A95" s="11"/>
      <c r="B95" s="14">
        <v>89</v>
      </c>
      <c r="C95" s="70">
        <v>90880</v>
      </c>
      <c r="D95" s="70">
        <v>91790</v>
      </c>
      <c r="E95" s="70">
        <f t="shared" si="3"/>
        <v>910</v>
      </c>
      <c r="F95" s="46">
        <v>8.25</v>
      </c>
      <c r="G95" s="39">
        <f t="shared" si="2"/>
        <v>7507.5</v>
      </c>
      <c r="H95" s="9"/>
      <c r="I95" s="39"/>
      <c r="J95" s="38"/>
      <c r="K95" s="39">
        <f>окт.25!K95+H95-G95</f>
        <v>-959.47999999999956</v>
      </c>
    </row>
    <row r="96" spans="1:11" x14ac:dyDescent="0.25">
      <c r="A96" s="11"/>
      <c r="B96" s="14">
        <v>90</v>
      </c>
      <c r="C96" s="70">
        <v>12178</v>
      </c>
      <c r="D96" s="70">
        <v>12178</v>
      </c>
      <c r="E96" s="70">
        <f t="shared" si="3"/>
        <v>0</v>
      </c>
      <c r="F96" s="46">
        <v>8.25</v>
      </c>
      <c r="G96" s="39">
        <f t="shared" si="2"/>
        <v>0</v>
      </c>
      <c r="H96" s="9"/>
      <c r="I96" s="39"/>
      <c r="J96" s="38"/>
      <c r="K96" s="39">
        <f>окт.25!K96+H96-G96</f>
        <v>0</v>
      </c>
    </row>
    <row r="97" spans="1:11" x14ac:dyDescent="0.25">
      <c r="A97" s="11"/>
      <c r="B97" s="14">
        <v>91</v>
      </c>
      <c r="C97" s="70">
        <v>742</v>
      </c>
      <c r="D97" s="70">
        <v>752</v>
      </c>
      <c r="E97" s="70">
        <f t="shared" si="3"/>
        <v>10</v>
      </c>
      <c r="F97" s="46">
        <v>8.25</v>
      </c>
      <c r="G97" s="39">
        <f t="shared" si="2"/>
        <v>82.5</v>
      </c>
      <c r="H97" s="9"/>
      <c r="I97" s="39"/>
      <c r="J97" s="38"/>
      <c r="K97" s="39">
        <f>окт.25!K97+H97-G97</f>
        <v>808.41000000000008</v>
      </c>
    </row>
    <row r="98" spans="1:11" x14ac:dyDescent="0.25">
      <c r="A98" s="11"/>
      <c r="B98" s="14">
        <v>92</v>
      </c>
      <c r="C98" s="70">
        <v>1123</v>
      </c>
      <c r="D98" s="70">
        <v>1123</v>
      </c>
      <c r="E98" s="70">
        <f t="shared" si="3"/>
        <v>0</v>
      </c>
      <c r="F98" s="46">
        <v>8.25</v>
      </c>
      <c r="G98" s="39">
        <f t="shared" si="2"/>
        <v>0</v>
      </c>
      <c r="H98" s="9"/>
      <c r="I98" s="39"/>
      <c r="J98" s="38"/>
      <c r="K98" s="39">
        <f>окт.25!K98+H98-G98</f>
        <v>-15.58</v>
      </c>
    </row>
    <row r="99" spans="1:11" x14ac:dyDescent="0.25">
      <c r="A99" s="11"/>
      <c r="B99" s="14">
        <v>93</v>
      </c>
      <c r="C99" s="70"/>
      <c r="D99" s="70"/>
      <c r="E99" s="70">
        <f t="shared" si="3"/>
        <v>0</v>
      </c>
      <c r="F99" s="46">
        <v>8.25</v>
      </c>
      <c r="G99" s="39">
        <f t="shared" si="2"/>
        <v>0</v>
      </c>
      <c r="H99" s="9"/>
      <c r="I99" s="39"/>
      <c r="J99" s="38"/>
      <c r="K99" s="39">
        <f>окт.25!K99+H99-G99</f>
        <v>0</v>
      </c>
    </row>
    <row r="100" spans="1:11" x14ac:dyDescent="0.25">
      <c r="A100" s="14"/>
      <c r="B100" s="14">
        <v>94</v>
      </c>
      <c r="C100" s="70">
        <v>16472</v>
      </c>
      <c r="D100" s="70">
        <v>16472</v>
      </c>
      <c r="E100" s="70">
        <f t="shared" si="3"/>
        <v>0</v>
      </c>
      <c r="F100" s="46">
        <v>8.25</v>
      </c>
      <c r="G100" s="39">
        <f t="shared" si="2"/>
        <v>0</v>
      </c>
      <c r="H100" s="9"/>
      <c r="I100" s="39"/>
      <c r="J100" s="38"/>
      <c r="K100" s="39">
        <f>окт.25!K100+H100-G100</f>
        <v>-486.74000000000069</v>
      </c>
    </row>
    <row r="101" spans="1:11" x14ac:dyDescent="0.25">
      <c r="A101" s="11"/>
      <c r="B101" s="14">
        <v>95</v>
      </c>
      <c r="C101" s="70"/>
      <c r="D101" s="70"/>
      <c r="E101" s="70">
        <f t="shared" si="3"/>
        <v>0</v>
      </c>
      <c r="F101" s="46">
        <v>8.25</v>
      </c>
      <c r="G101" s="39">
        <f t="shared" si="2"/>
        <v>0</v>
      </c>
      <c r="H101" s="9"/>
      <c r="I101" s="39"/>
      <c r="J101" s="38"/>
      <c r="K101" s="39">
        <f>окт.25!K101+H101-G101</f>
        <v>0</v>
      </c>
    </row>
    <row r="102" spans="1:11" x14ac:dyDescent="0.25">
      <c r="A102" s="11"/>
      <c r="B102" s="14">
        <v>96</v>
      </c>
      <c r="C102" s="70">
        <v>57642</v>
      </c>
      <c r="D102" s="70">
        <v>58189</v>
      </c>
      <c r="E102" s="70">
        <f t="shared" si="3"/>
        <v>547</v>
      </c>
      <c r="F102" s="53">
        <v>0</v>
      </c>
      <c r="G102" s="39">
        <f t="shared" si="2"/>
        <v>0</v>
      </c>
      <c r="H102" s="9"/>
      <c r="I102" s="39"/>
      <c r="J102" s="38"/>
      <c r="K102" s="39">
        <f>окт.25!K102+H102-G102</f>
        <v>0</v>
      </c>
    </row>
    <row r="103" spans="1:11" x14ac:dyDescent="0.25">
      <c r="A103" s="11"/>
      <c r="B103" s="14">
        <v>97</v>
      </c>
      <c r="C103" s="70">
        <v>64905</v>
      </c>
      <c r="D103" s="70">
        <v>65634</v>
      </c>
      <c r="E103" s="70">
        <f t="shared" si="3"/>
        <v>729</v>
      </c>
      <c r="F103" s="46">
        <v>8.25</v>
      </c>
      <c r="G103" s="39">
        <f t="shared" si="2"/>
        <v>6014.25</v>
      </c>
      <c r="H103" s="9"/>
      <c r="I103" s="39"/>
      <c r="J103" s="38"/>
      <c r="K103" s="39">
        <f>окт.25!K103+H103-G103</f>
        <v>-20364.71</v>
      </c>
    </row>
    <row r="104" spans="1:11" x14ac:dyDescent="0.25">
      <c r="A104" s="11"/>
      <c r="B104" s="14">
        <v>98</v>
      </c>
      <c r="C104" s="70">
        <v>27514</v>
      </c>
      <c r="D104" s="70">
        <v>28645</v>
      </c>
      <c r="E104" s="70">
        <f t="shared" si="3"/>
        <v>1131</v>
      </c>
      <c r="F104" s="61">
        <v>6.19</v>
      </c>
      <c r="G104" s="39">
        <f t="shared" si="2"/>
        <v>7000.89</v>
      </c>
      <c r="H104" s="9"/>
      <c r="I104" s="39"/>
      <c r="J104" s="38"/>
      <c r="K104" s="39">
        <f>окт.25!K104+H104-G104</f>
        <v>-7870.6500000000005</v>
      </c>
    </row>
    <row r="105" spans="1:11" x14ac:dyDescent="0.25">
      <c r="A105" s="11"/>
      <c r="B105" s="14">
        <v>99</v>
      </c>
      <c r="C105" s="70">
        <v>140844</v>
      </c>
      <c r="D105" s="70">
        <v>141764</v>
      </c>
      <c r="E105" s="70">
        <f t="shared" si="3"/>
        <v>920</v>
      </c>
      <c r="F105" s="61">
        <v>6.19</v>
      </c>
      <c r="G105" s="39">
        <f t="shared" si="2"/>
        <v>5694.8</v>
      </c>
      <c r="H105" s="9"/>
      <c r="I105" s="39"/>
      <c r="J105" s="38"/>
      <c r="K105" s="39">
        <f>окт.25!K105+H105-G105</f>
        <v>-6642.3600000000006</v>
      </c>
    </row>
    <row r="106" spans="1:11" x14ac:dyDescent="0.25">
      <c r="A106" s="11"/>
      <c r="B106" s="14">
        <v>100</v>
      </c>
      <c r="C106" s="70">
        <v>27752</v>
      </c>
      <c r="D106" s="70">
        <v>28645</v>
      </c>
      <c r="E106" s="70">
        <f t="shared" si="3"/>
        <v>893</v>
      </c>
      <c r="F106" s="46">
        <v>8.25</v>
      </c>
      <c r="G106" s="39">
        <f t="shared" si="2"/>
        <v>7367.25</v>
      </c>
      <c r="H106" s="9"/>
      <c r="I106" s="39"/>
      <c r="J106" s="38"/>
      <c r="K106" s="39">
        <f>окт.25!K106+H106-G106</f>
        <v>-38569.100000000006</v>
      </c>
    </row>
    <row r="107" spans="1:11" x14ac:dyDescent="0.25">
      <c r="A107" s="11"/>
      <c r="B107" s="14">
        <v>101</v>
      </c>
      <c r="C107" s="70"/>
      <c r="D107" s="70"/>
      <c r="E107" s="70">
        <f t="shared" si="3"/>
        <v>0</v>
      </c>
      <c r="F107" s="46">
        <v>8.25</v>
      </c>
      <c r="G107" s="39">
        <f t="shared" si="2"/>
        <v>0</v>
      </c>
      <c r="H107" s="9"/>
      <c r="I107" s="39"/>
      <c r="J107" s="38"/>
      <c r="K107" s="39">
        <f>окт.25!K107+H107-G107</f>
        <v>0</v>
      </c>
    </row>
    <row r="108" spans="1:11" x14ac:dyDescent="0.25">
      <c r="A108" s="11"/>
      <c r="B108" s="14">
        <v>102</v>
      </c>
      <c r="C108" s="70"/>
      <c r="D108" s="70"/>
      <c r="E108" s="70">
        <f t="shared" si="3"/>
        <v>0</v>
      </c>
      <c r="F108" s="46">
        <v>8.25</v>
      </c>
      <c r="G108" s="39">
        <f t="shared" si="2"/>
        <v>0</v>
      </c>
      <c r="H108" s="9"/>
      <c r="I108" s="39"/>
      <c r="J108" s="38"/>
      <c r="K108" s="39">
        <f>окт.25!K108+H108-G108</f>
        <v>0</v>
      </c>
    </row>
    <row r="109" spans="1:11" x14ac:dyDescent="0.25">
      <c r="A109" s="11"/>
      <c r="B109" s="14">
        <v>103</v>
      </c>
      <c r="C109" s="70">
        <v>16253</v>
      </c>
      <c r="D109" s="70">
        <v>16572</v>
      </c>
      <c r="E109" s="70">
        <f t="shared" si="3"/>
        <v>319</v>
      </c>
      <c r="F109" s="53">
        <v>6.19</v>
      </c>
      <c r="G109" s="39">
        <f t="shared" si="2"/>
        <v>1974.6100000000001</v>
      </c>
      <c r="H109" s="9"/>
      <c r="I109" s="39"/>
      <c r="J109" s="38"/>
      <c r="K109" s="39">
        <f>окт.25!K109+H109-G109</f>
        <v>-5849.8700000000008</v>
      </c>
    </row>
    <row r="110" spans="1:11" x14ac:dyDescent="0.25">
      <c r="A110" s="11"/>
      <c r="B110" s="14">
        <v>104</v>
      </c>
      <c r="C110" s="70">
        <v>10009</v>
      </c>
      <c r="D110" s="70">
        <v>10075</v>
      </c>
      <c r="E110" s="70">
        <f t="shared" si="3"/>
        <v>66</v>
      </c>
      <c r="F110" s="46">
        <v>8.25</v>
      </c>
      <c r="G110" s="39">
        <f t="shared" si="2"/>
        <v>544.5</v>
      </c>
      <c r="H110" s="9"/>
      <c r="I110" s="39"/>
      <c r="J110" s="38"/>
      <c r="K110" s="39">
        <f>окт.25!K110+H110-G110</f>
        <v>-1008.8</v>
      </c>
    </row>
    <row r="111" spans="1:11" x14ac:dyDescent="0.25">
      <c r="A111" s="11"/>
      <c r="B111" s="14">
        <v>105</v>
      </c>
      <c r="C111" s="70">
        <v>2517</v>
      </c>
      <c r="D111" s="70">
        <v>2807</v>
      </c>
      <c r="E111" s="70">
        <f t="shared" si="3"/>
        <v>290</v>
      </c>
      <c r="F111" s="46">
        <v>8.25</v>
      </c>
      <c r="G111" s="39">
        <f t="shared" si="2"/>
        <v>2392.5</v>
      </c>
      <c r="H111" s="9"/>
      <c r="I111" s="39"/>
      <c r="J111" s="38"/>
      <c r="K111" s="39">
        <f>окт.25!K111+H111-G111</f>
        <v>-28.930000000000291</v>
      </c>
    </row>
    <row r="112" spans="1:11" x14ac:dyDescent="0.25">
      <c r="A112" s="11"/>
      <c r="B112" s="14">
        <v>106</v>
      </c>
      <c r="C112" s="70"/>
      <c r="D112" s="70"/>
      <c r="E112" s="70">
        <f t="shared" si="3"/>
        <v>0</v>
      </c>
      <c r="F112" s="46">
        <v>8.25</v>
      </c>
      <c r="G112" s="39">
        <f t="shared" si="2"/>
        <v>0</v>
      </c>
      <c r="H112" s="9"/>
      <c r="I112" s="39"/>
      <c r="J112" s="38"/>
      <c r="K112" s="39">
        <f>окт.25!K112+H112-G112</f>
        <v>0</v>
      </c>
    </row>
    <row r="113" spans="1:11" x14ac:dyDescent="0.25">
      <c r="A113" s="11"/>
      <c r="B113" s="14">
        <v>107</v>
      </c>
      <c r="C113" s="70">
        <v>1761</v>
      </c>
      <c r="D113" s="70">
        <v>1761</v>
      </c>
      <c r="E113" s="70">
        <f t="shared" si="3"/>
        <v>0</v>
      </c>
      <c r="F113" s="46">
        <v>8.25</v>
      </c>
      <c r="G113" s="39">
        <f t="shared" si="2"/>
        <v>0</v>
      </c>
      <c r="H113" s="9"/>
      <c r="I113" s="39"/>
      <c r="J113" s="38"/>
      <c r="K113" s="39">
        <f>окт.25!K113+H113-G113</f>
        <v>2794.79</v>
      </c>
    </row>
    <row r="114" spans="1:11" x14ac:dyDescent="0.25">
      <c r="A114" s="11"/>
      <c r="B114" s="14">
        <v>108</v>
      </c>
      <c r="C114" s="70"/>
      <c r="D114" s="70"/>
      <c r="E114" s="70">
        <f t="shared" si="3"/>
        <v>0</v>
      </c>
      <c r="F114" s="46">
        <v>8.25</v>
      </c>
      <c r="G114" s="39">
        <f t="shared" si="2"/>
        <v>0</v>
      </c>
      <c r="H114" s="9"/>
      <c r="I114" s="39"/>
      <c r="J114" s="38"/>
      <c r="K114" s="39">
        <f>окт.25!K114+H114-G114</f>
        <v>0</v>
      </c>
    </row>
    <row r="115" spans="1:11" x14ac:dyDescent="0.25">
      <c r="A115" s="11"/>
      <c r="B115" s="14">
        <v>109</v>
      </c>
      <c r="C115" s="70"/>
      <c r="D115" s="70"/>
      <c r="E115" s="70">
        <f t="shared" si="3"/>
        <v>0</v>
      </c>
      <c r="F115" s="46">
        <v>8.25</v>
      </c>
      <c r="G115" s="39">
        <f t="shared" si="2"/>
        <v>0</v>
      </c>
      <c r="H115" s="9"/>
      <c r="I115" s="39"/>
      <c r="J115" s="38"/>
      <c r="K115" s="39">
        <f>окт.25!K115+H115-G115</f>
        <v>0</v>
      </c>
    </row>
    <row r="116" spans="1:11" x14ac:dyDescent="0.25">
      <c r="A116" s="11"/>
      <c r="B116" s="14">
        <v>110</v>
      </c>
      <c r="C116" s="70"/>
      <c r="D116" s="70"/>
      <c r="E116" s="70">
        <f t="shared" si="3"/>
        <v>0</v>
      </c>
      <c r="F116" s="46">
        <v>8.25</v>
      </c>
      <c r="G116" s="39">
        <f t="shared" si="2"/>
        <v>0</v>
      </c>
      <c r="H116" s="9"/>
      <c r="I116" s="39"/>
      <c r="J116" s="38"/>
      <c r="K116" s="39">
        <f>окт.25!K116+H116-G116</f>
        <v>0</v>
      </c>
    </row>
    <row r="117" spans="1:11" x14ac:dyDescent="0.25">
      <c r="A117" s="11"/>
      <c r="B117" s="14">
        <v>111</v>
      </c>
      <c r="C117" s="70">
        <v>15092</v>
      </c>
      <c r="D117" s="70">
        <v>15164</v>
      </c>
      <c r="E117" s="70">
        <f t="shared" si="3"/>
        <v>72</v>
      </c>
      <c r="F117" s="46">
        <v>8.25</v>
      </c>
      <c r="G117" s="39">
        <f t="shared" si="2"/>
        <v>594</v>
      </c>
      <c r="H117" s="9"/>
      <c r="I117" s="39"/>
      <c r="J117" s="38"/>
      <c r="K117" s="39">
        <f>окт.25!K117+H117-G117</f>
        <v>3837.8500000000004</v>
      </c>
    </row>
    <row r="118" spans="1:11" x14ac:dyDescent="0.25">
      <c r="A118" s="11"/>
      <c r="B118" s="14">
        <v>112</v>
      </c>
      <c r="C118" s="70">
        <v>134083</v>
      </c>
      <c r="D118" s="70">
        <v>136576</v>
      </c>
      <c r="E118" s="70">
        <f t="shared" si="3"/>
        <v>2493</v>
      </c>
      <c r="F118" s="53">
        <v>0</v>
      </c>
      <c r="G118" s="39">
        <f t="shared" si="2"/>
        <v>0</v>
      </c>
      <c r="H118" s="9"/>
      <c r="I118" s="39"/>
      <c r="J118" s="38"/>
      <c r="K118" s="39">
        <f>окт.25!K118+H118-G118</f>
        <v>0</v>
      </c>
    </row>
    <row r="119" spans="1:11" x14ac:dyDescent="0.25">
      <c r="A119" s="11"/>
      <c r="B119" s="14">
        <v>113</v>
      </c>
      <c r="C119" s="70"/>
      <c r="D119" s="70"/>
      <c r="E119" s="70">
        <f t="shared" si="3"/>
        <v>0</v>
      </c>
      <c r="F119" s="46">
        <v>8.25</v>
      </c>
      <c r="G119" s="39">
        <f t="shared" si="2"/>
        <v>0</v>
      </c>
      <c r="H119" s="9"/>
      <c r="I119" s="39"/>
      <c r="J119" s="38"/>
      <c r="K119" s="39">
        <f>окт.25!K119+H119-G119</f>
        <v>0</v>
      </c>
    </row>
    <row r="120" spans="1:11" x14ac:dyDescent="0.25">
      <c r="A120" s="14"/>
      <c r="B120" s="14">
        <v>114</v>
      </c>
      <c r="C120" s="70">
        <v>7313</v>
      </c>
      <c r="D120" s="70">
        <v>7337</v>
      </c>
      <c r="E120" s="70">
        <f t="shared" si="3"/>
        <v>24</v>
      </c>
      <c r="F120" s="46">
        <v>8.25</v>
      </c>
      <c r="G120" s="39">
        <f t="shared" si="2"/>
        <v>198</v>
      </c>
      <c r="H120" s="9"/>
      <c r="I120" s="39"/>
      <c r="J120" s="38"/>
      <c r="K120" s="39">
        <f>окт.25!K120+H120-G120</f>
        <v>-1014.75</v>
      </c>
    </row>
    <row r="121" spans="1:11" x14ac:dyDescent="0.25">
      <c r="A121" s="11"/>
      <c r="B121" s="14">
        <v>115</v>
      </c>
      <c r="C121" s="70">
        <v>46581</v>
      </c>
      <c r="D121" s="70">
        <v>47092</v>
      </c>
      <c r="E121" s="70">
        <f t="shared" si="3"/>
        <v>511</v>
      </c>
      <c r="F121" s="53">
        <v>0</v>
      </c>
      <c r="G121" s="39">
        <f t="shared" si="2"/>
        <v>0</v>
      </c>
      <c r="H121" s="9"/>
      <c r="I121" s="39"/>
      <c r="J121" s="38"/>
      <c r="K121" s="39">
        <f>окт.25!K121+H121-G121</f>
        <v>8960</v>
      </c>
    </row>
    <row r="122" spans="1:11" x14ac:dyDescent="0.25">
      <c r="A122" s="11"/>
      <c r="B122" s="14">
        <v>116</v>
      </c>
      <c r="C122" s="70">
        <v>57131</v>
      </c>
      <c r="D122" s="70">
        <v>57536</v>
      </c>
      <c r="E122" s="70">
        <f t="shared" si="3"/>
        <v>405</v>
      </c>
      <c r="F122" s="53">
        <v>0</v>
      </c>
      <c r="G122" s="39">
        <f t="shared" si="2"/>
        <v>0</v>
      </c>
      <c r="H122" s="9"/>
      <c r="I122" s="39"/>
      <c r="J122" s="38"/>
      <c r="K122" s="39">
        <f>окт.25!K122+H122-G122</f>
        <v>0</v>
      </c>
    </row>
    <row r="123" spans="1:11" x14ac:dyDescent="0.25">
      <c r="A123" s="11"/>
      <c r="B123" s="14">
        <v>117</v>
      </c>
      <c r="C123" s="70">
        <v>90894</v>
      </c>
      <c r="D123" s="70">
        <v>91188</v>
      </c>
      <c r="E123" s="70">
        <f t="shared" si="3"/>
        <v>294</v>
      </c>
      <c r="F123" s="53">
        <v>0</v>
      </c>
      <c r="G123" s="39">
        <f t="shared" si="2"/>
        <v>0</v>
      </c>
      <c r="H123" s="9"/>
      <c r="I123" s="39"/>
      <c r="J123" s="38"/>
      <c r="K123" s="39">
        <f>окт.25!K123+H123-G123</f>
        <v>0</v>
      </c>
    </row>
    <row r="124" spans="1:11" x14ac:dyDescent="0.25">
      <c r="A124" s="11"/>
      <c r="B124" s="14">
        <v>118</v>
      </c>
      <c r="C124" s="70">
        <v>7225</v>
      </c>
      <c r="D124" s="70">
        <v>7319</v>
      </c>
      <c r="E124" s="70">
        <f t="shared" si="3"/>
        <v>94</v>
      </c>
      <c r="F124" s="46">
        <v>8.25</v>
      </c>
      <c r="G124" s="39">
        <f t="shared" si="2"/>
        <v>775.5</v>
      </c>
      <c r="H124" s="9"/>
      <c r="I124" s="39"/>
      <c r="J124" s="38"/>
      <c r="K124" s="39">
        <f>окт.25!K124+H124-G124</f>
        <v>-3369.4</v>
      </c>
    </row>
    <row r="125" spans="1:11" x14ac:dyDescent="0.25">
      <c r="A125" s="11"/>
      <c r="B125" s="14">
        <v>119</v>
      </c>
      <c r="C125" s="70">
        <v>35522</v>
      </c>
      <c r="D125" s="70">
        <v>36047</v>
      </c>
      <c r="E125" s="70">
        <f t="shared" si="3"/>
        <v>525</v>
      </c>
      <c r="F125" s="46">
        <v>8.25</v>
      </c>
      <c r="G125" s="39">
        <f t="shared" si="2"/>
        <v>4331.25</v>
      </c>
      <c r="H125" s="9"/>
      <c r="I125" s="39"/>
      <c r="J125" s="38"/>
      <c r="K125" s="39">
        <f>окт.25!K125+H125-G125</f>
        <v>-3523.4099999999962</v>
      </c>
    </row>
    <row r="126" spans="1:11" x14ac:dyDescent="0.25">
      <c r="A126" s="11"/>
      <c r="B126" s="14">
        <v>120</v>
      </c>
      <c r="C126" s="70"/>
      <c r="D126" s="70"/>
      <c r="E126" s="70">
        <f t="shared" si="3"/>
        <v>0</v>
      </c>
      <c r="F126" s="46">
        <v>8.25</v>
      </c>
      <c r="G126" s="39">
        <f t="shared" si="2"/>
        <v>0</v>
      </c>
      <c r="H126" s="9"/>
      <c r="I126" s="39"/>
      <c r="J126" s="38"/>
      <c r="K126" s="39">
        <f>окт.25!K126+H126-G126</f>
        <v>0</v>
      </c>
    </row>
    <row r="127" spans="1:11" x14ac:dyDescent="0.25">
      <c r="A127" s="11"/>
      <c r="B127" s="14">
        <v>121</v>
      </c>
      <c r="C127" s="70"/>
      <c r="D127" s="70"/>
      <c r="E127" s="70">
        <f t="shared" si="3"/>
        <v>0</v>
      </c>
      <c r="F127" s="46">
        <v>8.25</v>
      </c>
      <c r="G127" s="39">
        <f t="shared" si="2"/>
        <v>0</v>
      </c>
      <c r="H127" s="9"/>
      <c r="I127" s="39"/>
      <c r="J127" s="38"/>
      <c r="K127" s="39">
        <f>окт.25!K127+H127-G127</f>
        <v>0</v>
      </c>
    </row>
    <row r="128" spans="1:11" x14ac:dyDescent="0.25">
      <c r="A128" s="11"/>
      <c r="B128" s="14">
        <v>122</v>
      </c>
      <c r="C128" s="70"/>
      <c r="D128" s="70"/>
      <c r="E128" s="70">
        <f t="shared" si="3"/>
        <v>0</v>
      </c>
      <c r="F128" s="46">
        <v>8.25</v>
      </c>
      <c r="G128" s="39">
        <f t="shared" si="2"/>
        <v>0</v>
      </c>
      <c r="H128" s="9"/>
      <c r="I128" s="39"/>
      <c r="J128" s="38"/>
      <c r="K128" s="39">
        <f>окт.25!K128+H128-G128</f>
        <v>0</v>
      </c>
    </row>
    <row r="129" spans="1:11" x14ac:dyDescent="0.25">
      <c r="A129" s="11"/>
      <c r="B129" s="14">
        <v>123</v>
      </c>
      <c r="C129" s="70"/>
      <c r="D129" s="70"/>
      <c r="E129" s="70">
        <f t="shared" si="3"/>
        <v>0</v>
      </c>
      <c r="F129" s="46">
        <v>8.25</v>
      </c>
      <c r="G129" s="39">
        <f t="shared" si="2"/>
        <v>0</v>
      </c>
      <c r="H129" s="9"/>
      <c r="I129" s="39"/>
      <c r="J129" s="38"/>
      <c r="K129" s="39">
        <f>окт.25!K129+H129-G129</f>
        <v>0</v>
      </c>
    </row>
    <row r="130" spans="1:11" x14ac:dyDescent="0.25">
      <c r="A130" s="11"/>
      <c r="B130" s="14">
        <v>124</v>
      </c>
      <c r="C130" s="70"/>
      <c r="D130" s="70"/>
      <c r="E130" s="70">
        <f t="shared" si="3"/>
        <v>0</v>
      </c>
      <c r="F130" s="46">
        <v>8.25</v>
      </c>
      <c r="G130" s="39">
        <f t="shared" si="2"/>
        <v>0</v>
      </c>
      <c r="H130" s="9"/>
      <c r="I130" s="39"/>
      <c r="J130" s="38"/>
      <c r="K130" s="39">
        <f>окт.25!K130+H130-G130</f>
        <v>0</v>
      </c>
    </row>
    <row r="131" spans="1:11" x14ac:dyDescent="0.25">
      <c r="A131" s="11"/>
      <c r="B131" s="14">
        <v>125</v>
      </c>
      <c r="C131" s="70"/>
      <c r="D131" s="70"/>
      <c r="E131" s="70">
        <f t="shared" si="3"/>
        <v>0</v>
      </c>
      <c r="F131" s="46">
        <v>8.25</v>
      </c>
      <c r="G131" s="39">
        <f t="shared" si="2"/>
        <v>0</v>
      </c>
      <c r="H131" s="9"/>
      <c r="I131" s="39"/>
      <c r="J131" s="38"/>
      <c r="K131" s="39">
        <f>окт.25!K131+H131-G131</f>
        <v>0</v>
      </c>
    </row>
    <row r="132" spans="1:11" x14ac:dyDescent="0.25">
      <c r="A132" s="11"/>
      <c r="B132" s="14">
        <v>126</v>
      </c>
      <c r="C132" s="70"/>
      <c r="D132" s="70"/>
      <c r="E132" s="70">
        <f t="shared" si="3"/>
        <v>0</v>
      </c>
      <c r="F132" s="46">
        <v>8.25</v>
      </c>
      <c r="G132" s="39">
        <f t="shared" si="2"/>
        <v>0</v>
      </c>
      <c r="H132" s="9"/>
      <c r="I132" s="39"/>
      <c r="J132" s="38"/>
      <c r="K132" s="39">
        <f>окт.25!K132+H132-G132</f>
        <v>0</v>
      </c>
    </row>
    <row r="133" spans="1:11" x14ac:dyDescent="0.25">
      <c r="A133" s="11"/>
      <c r="B133" s="14">
        <v>127</v>
      </c>
      <c r="C133" s="70"/>
      <c r="D133" s="70"/>
      <c r="E133" s="70">
        <f t="shared" si="3"/>
        <v>0</v>
      </c>
      <c r="F133" s="46">
        <v>8.25</v>
      </c>
      <c r="G133" s="39">
        <f t="shared" si="2"/>
        <v>0</v>
      </c>
      <c r="H133" s="9"/>
      <c r="I133" s="39"/>
      <c r="J133" s="38"/>
      <c r="K133" s="39">
        <f>окт.25!K133+H133-G133</f>
        <v>0</v>
      </c>
    </row>
    <row r="134" spans="1:11" x14ac:dyDescent="0.25">
      <c r="A134" s="11"/>
      <c r="B134" s="14">
        <v>128</v>
      </c>
      <c r="C134" s="70"/>
      <c r="D134" s="70"/>
      <c r="E134" s="70">
        <f t="shared" si="3"/>
        <v>0</v>
      </c>
      <c r="F134" s="46">
        <v>8.25</v>
      </c>
      <c r="G134" s="39">
        <f t="shared" si="2"/>
        <v>0</v>
      </c>
      <c r="H134" s="9"/>
      <c r="I134" s="39"/>
      <c r="J134" s="38"/>
      <c r="K134" s="39">
        <f>окт.25!K134+H134-G134</f>
        <v>0</v>
      </c>
    </row>
    <row r="135" spans="1:11" x14ac:dyDescent="0.25">
      <c r="A135" s="11"/>
      <c r="B135" s="14">
        <v>129</v>
      </c>
      <c r="C135" s="70"/>
      <c r="D135" s="70"/>
      <c r="E135" s="70">
        <f t="shared" si="3"/>
        <v>0</v>
      </c>
      <c r="F135" s="46">
        <v>8.25</v>
      </c>
      <c r="G135" s="39">
        <f t="shared" si="2"/>
        <v>0</v>
      </c>
      <c r="H135" s="9"/>
      <c r="I135" s="39"/>
      <c r="J135" s="38"/>
      <c r="K135" s="39">
        <f>окт.25!K135+H135-G135</f>
        <v>0</v>
      </c>
    </row>
    <row r="136" spans="1:11" x14ac:dyDescent="0.25">
      <c r="A136" s="11"/>
      <c r="B136" s="14">
        <v>130</v>
      </c>
      <c r="C136" s="70"/>
      <c r="D136" s="70"/>
      <c r="E136" s="70">
        <f t="shared" si="3"/>
        <v>0</v>
      </c>
      <c r="F136" s="46">
        <v>8.25</v>
      </c>
      <c r="G136" s="39">
        <f t="shared" si="2"/>
        <v>0</v>
      </c>
      <c r="H136" s="9"/>
      <c r="I136" s="39"/>
      <c r="J136" s="38"/>
      <c r="K136" s="39">
        <f>окт.25!K136+H136-G136</f>
        <v>0</v>
      </c>
    </row>
    <row r="137" spans="1:11" x14ac:dyDescent="0.25">
      <c r="A137" s="11"/>
      <c r="B137" s="14">
        <v>131</v>
      </c>
      <c r="C137" s="70"/>
      <c r="D137" s="70"/>
      <c r="E137" s="70">
        <f t="shared" si="3"/>
        <v>0</v>
      </c>
      <c r="F137" s="46">
        <v>8.25</v>
      </c>
      <c r="G137" s="39">
        <f t="shared" si="2"/>
        <v>0</v>
      </c>
      <c r="H137" s="9"/>
      <c r="I137" s="39"/>
      <c r="J137" s="38"/>
      <c r="K137" s="39">
        <f>окт.25!K137+H137-G137</f>
        <v>0</v>
      </c>
    </row>
    <row r="138" spans="1:11" x14ac:dyDescent="0.25">
      <c r="A138" s="11"/>
      <c r="B138" s="14">
        <v>132</v>
      </c>
      <c r="C138" s="70"/>
      <c r="D138" s="70"/>
      <c r="E138" s="70">
        <f t="shared" ref="E138:E163" si="4">D138-C138</f>
        <v>0</v>
      </c>
      <c r="F138" s="46">
        <v>8.25</v>
      </c>
      <c r="G138" s="39">
        <f t="shared" ref="G138:G163" si="5">F138*E138</f>
        <v>0</v>
      </c>
      <c r="H138" s="9"/>
      <c r="I138" s="39"/>
      <c r="J138" s="38"/>
      <c r="K138" s="39">
        <f>окт.25!K138+H138-G138</f>
        <v>0</v>
      </c>
    </row>
    <row r="139" spans="1:11" x14ac:dyDescent="0.25">
      <c r="A139" s="11"/>
      <c r="B139" s="14">
        <v>133</v>
      </c>
      <c r="C139" s="70"/>
      <c r="D139" s="70"/>
      <c r="E139" s="70">
        <f t="shared" si="4"/>
        <v>0</v>
      </c>
      <c r="F139" s="46">
        <v>8.25</v>
      </c>
      <c r="G139" s="39">
        <f t="shared" si="5"/>
        <v>0</v>
      </c>
      <c r="H139" s="9"/>
      <c r="I139" s="39"/>
      <c r="J139" s="38"/>
      <c r="K139" s="39">
        <f>окт.25!K139+H139-G139</f>
        <v>0</v>
      </c>
    </row>
    <row r="140" spans="1:11" x14ac:dyDescent="0.25">
      <c r="A140" s="11"/>
      <c r="B140" s="14">
        <v>134</v>
      </c>
      <c r="C140" s="70"/>
      <c r="D140" s="70"/>
      <c r="E140" s="70">
        <f t="shared" si="4"/>
        <v>0</v>
      </c>
      <c r="F140" s="46">
        <v>8.25</v>
      </c>
      <c r="G140" s="39">
        <f t="shared" si="5"/>
        <v>0</v>
      </c>
      <c r="H140" s="9"/>
      <c r="I140" s="39"/>
      <c r="J140" s="38"/>
      <c r="K140" s="39">
        <f>окт.25!K140+H140-G140</f>
        <v>0</v>
      </c>
    </row>
    <row r="141" spans="1:11" x14ac:dyDescent="0.25">
      <c r="A141" s="11"/>
      <c r="B141" s="14">
        <v>135</v>
      </c>
      <c r="C141" s="70"/>
      <c r="D141" s="70"/>
      <c r="E141" s="70">
        <f t="shared" si="4"/>
        <v>0</v>
      </c>
      <c r="F141" s="46">
        <v>8.25</v>
      </c>
      <c r="G141" s="39">
        <f t="shared" si="5"/>
        <v>0</v>
      </c>
      <c r="H141" s="9"/>
      <c r="I141" s="39"/>
      <c r="J141" s="38"/>
      <c r="K141" s="39">
        <f>окт.25!K141+H141-G141</f>
        <v>0</v>
      </c>
    </row>
    <row r="142" spans="1:11" x14ac:dyDescent="0.25">
      <c r="A142" s="11"/>
      <c r="B142" s="14">
        <v>136</v>
      </c>
      <c r="C142" s="70"/>
      <c r="D142" s="70"/>
      <c r="E142" s="70">
        <f t="shared" si="4"/>
        <v>0</v>
      </c>
      <c r="F142" s="46">
        <v>8.25</v>
      </c>
      <c r="G142" s="39">
        <f t="shared" si="5"/>
        <v>0</v>
      </c>
      <c r="H142" s="9"/>
      <c r="I142" s="39"/>
      <c r="J142" s="38"/>
      <c r="K142" s="39">
        <f>окт.25!K142+H142-G142</f>
        <v>0</v>
      </c>
    </row>
    <row r="143" spans="1:11" x14ac:dyDescent="0.25">
      <c r="A143" s="11"/>
      <c r="B143" s="14">
        <v>137</v>
      </c>
      <c r="C143" s="70"/>
      <c r="D143" s="70"/>
      <c r="E143" s="70">
        <f t="shared" si="4"/>
        <v>0</v>
      </c>
      <c r="F143" s="46">
        <v>8.25</v>
      </c>
      <c r="G143" s="39">
        <f t="shared" si="5"/>
        <v>0</v>
      </c>
      <c r="H143" s="9"/>
      <c r="I143" s="39"/>
      <c r="J143" s="38"/>
      <c r="K143" s="39">
        <f>окт.25!K143+H143-G143</f>
        <v>0</v>
      </c>
    </row>
    <row r="144" spans="1:11" x14ac:dyDescent="0.25">
      <c r="A144" s="11"/>
      <c r="B144" s="14">
        <v>138</v>
      </c>
      <c r="C144" s="70"/>
      <c r="D144" s="70"/>
      <c r="E144" s="70">
        <f t="shared" si="4"/>
        <v>0</v>
      </c>
      <c r="F144" s="46">
        <v>8.25</v>
      </c>
      <c r="G144" s="39">
        <f t="shared" si="5"/>
        <v>0</v>
      </c>
      <c r="H144" s="9"/>
      <c r="I144" s="39"/>
      <c r="J144" s="38"/>
      <c r="K144" s="39">
        <f>окт.25!K144+H144-G144</f>
        <v>0</v>
      </c>
    </row>
    <row r="145" spans="1:11" x14ac:dyDescent="0.25">
      <c r="A145" s="14"/>
      <c r="B145" s="14">
        <v>139</v>
      </c>
      <c r="C145" s="70">
        <v>73750</v>
      </c>
      <c r="D145" s="70">
        <v>74889</v>
      </c>
      <c r="E145" s="70">
        <f t="shared" si="4"/>
        <v>1139</v>
      </c>
      <c r="F145" s="53">
        <v>6.19</v>
      </c>
      <c r="G145" s="39">
        <f t="shared" si="5"/>
        <v>7050.4100000000008</v>
      </c>
      <c r="H145" s="9"/>
      <c r="I145" s="39"/>
      <c r="J145" s="38"/>
      <c r="K145" s="39">
        <f>окт.25!K145+H145-G145</f>
        <v>-4003.9100000000008</v>
      </c>
    </row>
    <row r="146" spans="1:11" x14ac:dyDescent="0.25">
      <c r="A146" s="11"/>
      <c r="B146" s="14">
        <v>140</v>
      </c>
      <c r="C146" s="70">
        <v>11930</v>
      </c>
      <c r="D146" s="70">
        <v>11930</v>
      </c>
      <c r="E146" s="70">
        <f t="shared" si="4"/>
        <v>0</v>
      </c>
      <c r="F146" s="46">
        <v>8.25</v>
      </c>
      <c r="G146" s="39">
        <f t="shared" si="5"/>
        <v>0</v>
      </c>
      <c r="H146" s="9"/>
      <c r="I146" s="39"/>
      <c r="J146" s="38"/>
      <c r="K146" s="39">
        <f>окт.25!K146+H146-G146</f>
        <v>125.67999999999984</v>
      </c>
    </row>
    <row r="147" spans="1:11" x14ac:dyDescent="0.25">
      <c r="A147" s="11"/>
      <c r="B147" s="14">
        <v>141</v>
      </c>
      <c r="C147" s="70">
        <v>4226</v>
      </c>
      <c r="D147" s="70">
        <v>4472</v>
      </c>
      <c r="E147" s="70">
        <f t="shared" si="4"/>
        <v>246</v>
      </c>
      <c r="F147" s="46">
        <v>8.25</v>
      </c>
      <c r="G147" s="39">
        <f t="shared" si="5"/>
        <v>2029.5</v>
      </c>
      <c r="H147" s="9"/>
      <c r="I147" s="39"/>
      <c r="J147" s="38"/>
      <c r="K147" s="39">
        <f>окт.25!K147+H147-G147</f>
        <v>-2019.8700000000008</v>
      </c>
    </row>
    <row r="148" spans="1:11" x14ac:dyDescent="0.25">
      <c r="A148" s="11"/>
      <c r="B148" s="14">
        <v>142.143</v>
      </c>
      <c r="C148" s="70">
        <v>41265</v>
      </c>
      <c r="D148" s="70">
        <v>41799</v>
      </c>
      <c r="E148" s="70">
        <f t="shared" si="4"/>
        <v>534</v>
      </c>
      <c r="F148" s="53">
        <v>0</v>
      </c>
      <c r="G148" s="39">
        <f t="shared" si="5"/>
        <v>0</v>
      </c>
      <c r="H148" s="9"/>
      <c r="I148" s="39"/>
      <c r="J148" s="38"/>
      <c r="K148" s="39">
        <f>окт.25!K148+H148-G148</f>
        <v>0</v>
      </c>
    </row>
    <row r="149" spans="1:11" x14ac:dyDescent="0.25">
      <c r="A149" s="58"/>
      <c r="B149" s="14">
        <v>144</v>
      </c>
      <c r="C149" s="70">
        <v>31680</v>
      </c>
      <c r="D149" s="70">
        <v>32343</v>
      </c>
      <c r="E149" s="70">
        <f t="shared" si="4"/>
        <v>663</v>
      </c>
      <c r="F149" s="46">
        <v>8.25</v>
      </c>
      <c r="G149" s="39">
        <f t="shared" si="5"/>
        <v>5469.75</v>
      </c>
      <c r="H149" s="9"/>
      <c r="I149" s="39"/>
      <c r="J149" s="38"/>
      <c r="K149" s="39">
        <f>окт.25!K149+H149-G149</f>
        <v>-37270.559999999998</v>
      </c>
    </row>
    <row r="150" spans="1:11" x14ac:dyDescent="0.25">
      <c r="A150" s="11"/>
      <c r="B150" s="14">
        <v>145</v>
      </c>
      <c r="C150" s="70">
        <v>4316</v>
      </c>
      <c r="D150" s="70">
        <v>4406</v>
      </c>
      <c r="E150" s="70">
        <f t="shared" si="4"/>
        <v>90</v>
      </c>
      <c r="F150" s="46">
        <v>8.25</v>
      </c>
      <c r="G150" s="39">
        <f t="shared" si="5"/>
        <v>742.5</v>
      </c>
      <c r="H150" s="9"/>
      <c r="I150" s="39"/>
      <c r="J150" s="38"/>
      <c r="K150" s="39">
        <f>окт.25!K150+H150-G150</f>
        <v>4466.1000000000004</v>
      </c>
    </row>
    <row r="151" spans="1:11" x14ac:dyDescent="0.25">
      <c r="A151" s="11"/>
      <c r="B151" s="14">
        <v>146</v>
      </c>
      <c r="C151" s="70"/>
      <c r="D151" s="70"/>
      <c r="E151" s="70">
        <f t="shared" si="4"/>
        <v>0</v>
      </c>
      <c r="F151" s="46">
        <v>8.25</v>
      </c>
      <c r="G151" s="39">
        <f t="shared" si="5"/>
        <v>0</v>
      </c>
      <c r="H151" s="9"/>
      <c r="I151" s="39"/>
      <c r="J151" s="38"/>
      <c r="K151" s="39">
        <f>окт.25!K151+H151-G151</f>
        <v>0</v>
      </c>
    </row>
    <row r="152" spans="1:11" x14ac:dyDescent="0.25">
      <c r="A152" s="11"/>
      <c r="B152" s="14">
        <v>147</v>
      </c>
      <c r="C152" s="70"/>
      <c r="D152" s="70"/>
      <c r="E152" s="70">
        <f t="shared" si="4"/>
        <v>0</v>
      </c>
      <c r="F152" s="46">
        <v>8.25</v>
      </c>
      <c r="G152" s="39">
        <f t="shared" si="5"/>
        <v>0</v>
      </c>
      <c r="H152" s="9"/>
      <c r="I152" s="39"/>
      <c r="J152" s="38"/>
      <c r="K152" s="39">
        <f>окт.25!K152+H152-G152</f>
        <v>0</v>
      </c>
    </row>
    <row r="153" spans="1:11" x14ac:dyDescent="0.25">
      <c r="A153" s="11"/>
      <c r="B153" s="14">
        <v>148</v>
      </c>
      <c r="C153" s="70">
        <v>67247</v>
      </c>
      <c r="D153" s="70">
        <v>68266</v>
      </c>
      <c r="E153" s="70">
        <f t="shared" si="4"/>
        <v>1019</v>
      </c>
      <c r="F153" s="46">
        <v>8.25</v>
      </c>
      <c r="G153" s="39">
        <f t="shared" si="5"/>
        <v>8406.75</v>
      </c>
      <c r="H153" s="9"/>
      <c r="I153" s="39"/>
      <c r="J153" s="38"/>
      <c r="K153" s="39">
        <f>окт.25!K153+H153-G153</f>
        <v>12107.689999999999</v>
      </c>
    </row>
    <row r="154" spans="1:11" x14ac:dyDescent="0.25">
      <c r="A154" s="11"/>
      <c r="B154" s="14">
        <v>149</v>
      </c>
      <c r="C154" s="70"/>
      <c r="D154" s="70"/>
      <c r="E154" s="70">
        <f t="shared" si="4"/>
        <v>0</v>
      </c>
      <c r="F154" s="46">
        <v>8.25</v>
      </c>
      <c r="G154" s="39">
        <f t="shared" si="5"/>
        <v>0</v>
      </c>
      <c r="H154" s="9"/>
      <c r="I154" s="39"/>
      <c r="J154" s="38"/>
      <c r="K154" s="39">
        <f>окт.25!K154+H154-G154</f>
        <v>0</v>
      </c>
    </row>
    <row r="155" spans="1:11" x14ac:dyDescent="0.25">
      <c r="A155" s="11"/>
      <c r="B155" s="14">
        <v>150</v>
      </c>
      <c r="C155" s="70">
        <v>35746</v>
      </c>
      <c r="D155" s="70">
        <v>37140</v>
      </c>
      <c r="E155" s="70">
        <f t="shared" si="4"/>
        <v>1394</v>
      </c>
      <c r="F155" s="46">
        <v>8.25</v>
      </c>
      <c r="G155" s="39">
        <f t="shared" si="5"/>
        <v>11500.5</v>
      </c>
      <c r="H155" s="9"/>
      <c r="I155" s="39"/>
      <c r="J155" s="38"/>
      <c r="K155" s="39">
        <f>окт.25!K155+H155-G155</f>
        <v>-7364.6900000000041</v>
      </c>
    </row>
    <row r="156" spans="1:11" x14ac:dyDescent="0.25">
      <c r="A156" s="58"/>
      <c r="B156" s="14">
        <v>151</v>
      </c>
      <c r="C156" s="70">
        <v>25</v>
      </c>
      <c r="D156" s="70">
        <v>25</v>
      </c>
      <c r="E156" s="70">
        <f t="shared" si="4"/>
        <v>0</v>
      </c>
      <c r="F156" s="46">
        <v>8.25</v>
      </c>
      <c r="G156" s="39">
        <f t="shared" si="5"/>
        <v>0</v>
      </c>
      <c r="H156" s="9"/>
      <c r="I156" s="39"/>
      <c r="J156" s="38"/>
      <c r="K156" s="39">
        <f>окт.25!K156+H156-G156</f>
        <v>0</v>
      </c>
    </row>
    <row r="157" spans="1:11" x14ac:dyDescent="0.25">
      <c r="A157" s="11"/>
      <c r="B157" s="14">
        <v>152</v>
      </c>
      <c r="C157" s="70"/>
      <c r="D157" s="70"/>
      <c r="E157" s="70">
        <f t="shared" si="4"/>
        <v>0</v>
      </c>
      <c r="F157" s="46">
        <v>8.25</v>
      </c>
      <c r="G157" s="39">
        <f t="shared" si="5"/>
        <v>0</v>
      </c>
      <c r="H157" s="9"/>
      <c r="I157" s="39"/>
      <c r="J157" s="38"/>
      <c r="K157" s="39">
        <f>окт.25!K157+H157-G157</f>
        <v>0</v>
      </c>
    </row>
    <row r="158" spans="1:11" x14ac:dyDescent="0.25">
      <c r="A158" s="11"/>
      <c r="B158" s="14">
        <v>153</v>
      </c>
      <c r="C158" s="70">
        <v>70188</v>
      </c>
      <c r="D158" s="70">
        <v>72032</v>
      </c>
      <c r="E158" s="70">
        <f t="shared" si="4"/>
        <v>1844</v>
      </c>
      <c r="F158" s="46">
        <v>8.25</v>
      </c>
      <c r="G158" s="39">
        <f t="shared" si="5"/>
        <v>15213</v>
      </c>
      <c r="H158" s="9"/>
      <c r="I158" s="39"/>
      <c r="J158" s="38"/>
      <c r="K158" s="39">
        <f>окт.25!K158+H158-G158</f>
        <v>-26329.85</v>
      </c>
    </row>
    <row r="159" spans="1:11" x14ac:dyDescent="0.25">
      <c r="A159" s="11"/>
      <c r="B159" s="14">
        <v>154</v>
      </c>
      <c r="C159" s="70">
        <v>40454</v>
      </c>
      <c r="D159" s="70">
        <v>41329</v>
      </c>
      <c r="E159" s="70">
        <f t="shared" si="4"/>
        <v>875</v>
      </c>
      <c r="F159" s="46">
        <v>8.25</v>
      </c>
      <c r="G159" s="39">
        <f t="shared" si="5"/>
        <v>7218.75</v>
      </c>
      <c r="H159" s="9"/>
      <c r="I159" s="39"/>
      <c r="J159" s="38"/>
      <c r="K159" s="39">
        <f>окт.25!K159+H159-G159</f>
        <v>-4782.13</v>
      </c>
    </row>
    <row r="160" spans="1:11" x14ac:dyDescent="0.25">
      <c r="A160" s="11"/>
      <c r="B160" s="14">
        <v>155</v>
      </c>
      <c r="C160" s="70">
        <v>48759</v>
      </c>
      <c r="D160" s="70">
        <v>49121</v>
      </c>
      <c r="E160" s="70">
        <f t="shared" si="4"/>
        <v>362</v>
      </c>
      <c r="F160" s="46">
        <v>8.25</v>
      </c>
      <c r="G160" s="39">
        <f t="shared" si="5"/>
        <v>2986.5</v>
      </c>
      <c r="H160" s="9"/>
      <c r="I160" s="39"/>
      <c r="J160" s="38"/>
      <c r="K160" s="39">
        <f>окт.25!K160+H160-G160</f>
        <v>-13621.029999999999</v>
      </c>
    </row>
    <row r="161" spans="1:11" x14ac:dyDescent="0.25">
      <c r="A161" s="11"/>
      <c r="B161" s="14">
        <v>156</v>
      </c>
      <c r="C161" s="70">
        <v>77392</v>
      </c>
      <c r="D161" s="70">
        <v>77693</v>
      </c>
      <c r="E161" s="70">
        <f t="shared" si="4"/>
        <v>301</v>
      </c>
      <c r="F161" s="53">
        <v>6.19</v>
      </c>
      <c r="G161" s="39">
        <f t="shared" si="5"/>
        <v>1863.19</v>
      </c>
      <c r="H161" s="9"/>
      <c r="I161" s="39"/>
      <c r="J161" s="38"/>
      <c r="K161" s="39">
        <f>окт.25!K161+H161-G161</f>
        <v>-3622.9500000000003</v>
      </c>
    </row>
    <row r="162" spans="1:11" x14ac:dyDescent="0.25">
      <c r="A162" s="11"/>
      <c r="B162" s="14">
        <v>157</v>
      </c>
      <c r="C162" s="70"/>
      <c r="D162" s="70"/>
      <c r="E162" s="70">
        <f t="shared" si="4"/>
        <v>0</v>
      </c>
      <c r="F162" s="62">
        <v>8.25</v>
      </c>
      <c r="G162" s="39">
        <f t="shared" si="5"/>
        <v>0</v>
      </c>
      <c r="H162" s="9"/>
      <c r="I162" s="39"/>
      <c r="J162" s="38"/>
      <c r="K162" s="39">
        <f>окт.25!K162+H162-G162</f>
        <v>0</v>
      </c>
    </row>
    <row r="163" spans="1:11" x14ac:dyDescent="0.25">
      <c r="A163" s="11"/>
      <c r="B163" s="45" t="s">
        <v>21</v>
      </c>
      <c r="C163" s="70">
        <v>2371</v>
      </c>
      <c r="D163" s="70">
        <v>3580</v>
      </c>
      <c r="E163" s="70">
        <f t="shared" si="4"/>
        <v>1209</v>
      </c>
      <c r="F163" s="62">
        <v>8.25</v>
      </c>
      <c r="G163" s="39">
        <f t="shared" si="5"/>
        <v>9974.25</v>
      </c>
      <c r="H163" s="9"/>
      <c r="I163" s="39"/>
      <c r="J163" s="38"/>
      <c r="K163" s="39">
        <f>окт.25!K163+H163-G163</f>
        <v>-18389.25</v>
      </c>
    </row>
    <row r="164" spans="1:11" x14ac:dyDescent="0.25">
      <c r="C164" s="41"/>
      <c r="D164" s="41"/>
    </row>
    <row r="165" spans="1:11" x14ac:dyDescent="0.25">
      <c r="C165" s="41"/>
      <c r="D165" s="41"/>
    </row>
    <row r="166" spans="1:11" x14ac:dyDescent="0.25">
      <c r="C166" s="41"/>
      <c r="D166" s="41"/>
    </row>
    <row r="167" spans="1:11" x14ac:dyDescent="0.25">
      <c r="C167" s="41"/>
      <c r="D167" s="41"/>
    </row>
    <row r="168" spans="1:11" x14ac:dyDescent="0.25">
      <c r="C168" s="41"/>
      <c r="D168" s="41"/>
    </row>
    <row r="169" spans="1:11" x14ac:dyDescent="0.25">
      <c r="C169" s="41"/>
      <c r="D169" s="41"/>
    </row>
    <row r="170" spans="1:11" x14ac:dyDescent="0.25">
      <c r="C170" s="41"/>
      <c r="D170" s="41"/>
    </row>
    <row r="171" spans="1:11" x14ac:dyDescent="0.25">
      <c r="C171" s="41"/>
      <c r="D171" s="41"/>
    </row>
    <row r="172" spans="1:11" x14ac:dyDescent="0.25">
      <c r="C172" s="41"/>
      <c r="D172" s="41"/>
    </row>
    <row r="173" spans="1:11" x14ac:dyDescent="0.25">
      <c r="C173" s="41"/>
      <c r="D173" s="41"/>
    </row>
    <row r="174" spans="1:11" x14ac:dyDescent="0.25">
      <c r="C174" s="41"/>
      <c r="D174" s="41"/>
    </row>
    <row r="175" spans="1:11" x14ac:dyDescent="0.25">
      <c r="C175" s="41"/>
      <c r="D175" s="41"/>
    </row>
    <row r="176" spans="1:11" x14ac:dyDescent="0.25">
      <c r="C176" s="41"/>
      <c r="D176" s="41"/>
    </row>
    <row r="177" spans="3:4" x14ac:dyDescent="0.25">
      <c r="C177" s="41"/>
      <c r="D177" s="41"/>
    </row>
    <row r="178" spans="3:4" x14ac:dyDescent="0.25">
      <c r="C178" s="41"/>
      <c r="D178" s="41"/>
    </row>
    <row r="179" spans="3:4" x14ac:dyDescent="0.25">
      <c r="C179" s="41"/>
      <c r="D179" s="41"/>
    </row>
    <row r="180" spans="3:4" x14ac:dyDescent="0.25">
      <c r="C180" s="41"/>
      <c r="D180" s="41"/>
    </row>
    <row r="181" spans="3:4" x14ac:dyDescent="0.25">
      <c r="C181" s="41"/>
      <c r="D181" s="41"/>
    </row>
    <row r="182" spans="3:4" x14ac:dyDescent="0.25">
      <c r="C182" s="41"/>
      <c r="D182" s="41"/>
    </row>
    <row r="183" spans="3:4" x14ac:dyDescent="0.25">
      <c r="C183" s="41"/>
      <c r="D183" s="41"/>
    </row>
    <row r="184" spans="3:4" x14ac:dyDescent="0.25">
      <c r="C184" s="41"/>
      <c r="D184" s="41"/>
    </row>
    <row r="185" spans="3:4" x14ac:dyDescent="0.25">
      <c r="C185" s="41"/>
      <c r="D185" s="41"/>
    </row>
    <row r="186" spans="3:4" x14ac:dyDescent="0.25">
      <c r="C186" s="41"/>
      <c r="D186" s="41"/>
    </row>
    <row r="187" spans="3:4" x14ac:dyDescent="0.25">
      <c r="C187" s="41"/>
      <c r="D187" s="41"/>
    </row>
    <row r="188" spans="3:4" x14ac:dyDescent="0.25">
      <c r="C188" s="41"/>
      <c r="D188" s="41"/>
    </row>
    <row r="189" spans="3:4" x14ac:dyDescent="0.25">
      <c r="C189" s="41"/>
      <c r="D189" s="41"/>
    </row>
    <row r="190" spans="3:4" x14ac:dyDescent="0.25">
      <c r="C190" s="41"/>
      <c r="D190" s="41"/>
    </row>
    <row r="191" spans="3:4" x14ac:dyDescent="0.25">
      <c r="C191" s="41"/>
      <c r="D191" s="41"/>
    </row>
    <row r="192" spans="3:4" x14ac:dyDescent="0.25">
      <c r="C192" s="41"/>
      <c r="D192" s="41"/>
    </row>
    <row r="193" spans="3:4" x14ac:dyDescent="0.25">
      <c r="C193" s="41"/>
      <c r="D193" s="41"/>
    </row>
    <row r="194" spans="3:4" x14ac:dyDescent="0.25">
      <c r="C194" s="41"/>
      <c r="D194" s="41"/>
    </row>
    <row r="195" spans="3:4" x14ac:dyDescent="0.25">
      <c r="C195" s="41"/>
      <c r="D195" s="41"/>
    </row>
    <row r="196" spans="3:4" x14ac:dyDescent="0.25">
      <c r="C196" s="41"/>
      <c r="D196" s="41"/>
    </row>
    <row r="197" spans="3:4" x14ac:dyDescent="0.25">
      <c r="C197" s="41"/>
      <c r="D197" s="41"/>
    </row>
    <row r="198" spans="3:4" x14ac:dyDescent="0.25">
      <c r="C198" s="41"/>
      <c r="D198" s="41"/>
    </row>
    <row r="199" spans="3:4" x14ac:dyDescent="0.25">
      <c r="C199" s="41"/>
      <c r="D199" s="41"/>
    </row>
    <row r="200" spans="3:4" x14ac:dyDescent="0.25">
      <c r="C200" s="41"/>
      <c r="D200" s="41"/>
    </row>
    <row r="201" spans="3:4" x14ac:dyDescent="0.25">
      <c r="C201" s="41"/>
      <c r="D201" s="41"/>
    </row>
    <row r="202" spans="3:4" x14ac:dyDescent="0.25">
      <c r="C202" s="41"/>
      <c r="D202" s="41"/>
    </row>
    <row r="203" spans="3:4" x14ac:dyDescent="0.25">
      <c r="C203" s="41"/>
      <c r="D203" s="41"/>
    </row>
    <row r="204" spans="3:4" x14ac:dyDescent="0.25">
      <c r="C204" s="41"/>
      <c r="D204" s="41"/>
    </row>
    <row r="205" spans="3:4" x14ac:dyDescent="0.25">
      <c r="C205" s="41"/>
      <c r="D205" s="41"/>
    </row>
    <row r="206" spans="3:4" x14ac:dyDescent="0.25">
      <c r="C206" s="41"/>
      <c r="D206" s="41"/>
    </row>
    <row r="207" spans="3:4" x14ac:dyDescent="0.25">
      <c r="C207" s="41"/>
      <c r="D207" s="41"/>
    </row>
    <row r="208" spans="3:4" x14ac:dyDescent="0.25">
      <c r="C208" s="41"/>
      <c r="D208" s="41"/>
    </row>
    <row r="209" spans="3:4" x14ac:dyDescent="0.25">
      <c r="C209" s="41"/>
      <c r="D209" s="41"/>
    </row>
    <row r="210" spans="3:4" x14ac:dyDescent="0.25">
      <c r="C210" s="41"/>
      <c r="D210" s="41"/>
    </row>
    <row r="211" spans="3:4" x14ac:dyDescent="0.25">
      <c r="C211" s="41"/>
      <c r="D211" s="41"/>
    </row>
    <row r="212" spans="3:4" x14ac:dyDescent="0.25">
      <c r="C212" s="41"/>
      <c r="D212" s="41"/>
    </row>
    <row r="213" spans="3:4" x14ac:dyDescent="0.25">
      <c r="C213" s="41"/>
      <c r="D213" s="41"/>
    </row>
    <row r="214" spans="3:4" x14ac:dyDescent="0.25">
      <c r="C214" s="41"/>
      <c r="D214" s="41"/>
    </row>
    <row r="215" spans="3:4" x14ac:dyDescent="0.25">
      <c r="C215" s="41"/>
      <c r="D215" s="41"/>
    </row>
    <row r="216" spans="3:4" x14ac:dyDescent="0.25">
      <c r="C216" s="41"/>
      <c r="D216" s="41"/>
    </row>
    <row r="217" spans="3:4" x14ac:dyDescent="0.25">
      <c r="C217" s="41"/>
      <c r="D217" s="41"/>
    </row>
    <row r="218" spans="3:4" x14ac:dyDescent="0.25">
      <c r="C218" s="41"/>
      <c r="D218" s="41"/>
    </row>
    <row r="219" spans="3:4" x14ac:dyDescent="0.25">
      <c r="C219" s="41"/>
      <c r="D219" s="41"/>
    </row>
    <row r="220" spans="3:4" x14ac:dyDescent="0.25">
      <c r="C220" s="41"/>
      <c r="D220" s="41"/>
    </row>
    <row r="221" spans="3:4" x14ac:dyDescent="0.25">
      <c r="C221" s="41"/>
      <c r="D221" s="41"/>
    </row>
    <row r="222" spans="3:4" x14ac:dyDescent="0.25">
      <c r="C222" s="41"/>
      <c r="D222" s="41"/>
    </row>
    <row r="223" spans="3:4" x14ac:dyDescent="0.25">
      <c r="C223" s="41"/>
      <c r="D223" s="41"/>
    </row>
    <row r="224" spans="3:4" x14ac:dyDescent="0.25">
      <c r="C224" s="41"/>
      <c r="D224" s="41"/>
    </row>
    <row r="225" spans="3:4" x14ac:dyDescent="0.25">
      <c r="C225" s="41"/>
      <c r="D225" s="41"/>
    </row>
    <row r="226" spans="3:4" x14ac:dyDescent="0.25">
      <c r="C226" s="41"/>
      <c r="D226" s="41"/>
    </row>
    <row r="227" spans="3:4" x14ac:dyDescent="0.25">
      <c r="C227" s="41"/>
      <c r="D227" s="41"/>
    </row>
    <row r="228" spans="3:4" x14ac:dyDescent="0.25">
      <c r="C228" s="41"/>
      <c r="D228" s="41"/>
    </row>
    <row r="229" spans="3:4" x14ac:dyDescent="0.25">
      <c r="C229" s="41"/>
      <c r="D229" s="41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63">
    <cfRule type="cellIs" dxfId="1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-0.499984740745262"/>
  </sheetPr>
  <dimension ref="A1:K163"/>
  <sheetViews>
    <sheetView workbookViewId="0">
      <selection activeCell="I4" sqref="I4"/>
    </sheetView>
  </sheetViews>
  <sheetFormatPr defaultColWidth="9.140625" defaultRowHeight="15" x14ac:dyDescent="0.25"/>
  <cols>
    <col min="1" max="1" width="13.5703125" style="41" customWidth="1"/>
    <col min="2" max="2" width="9.28515625" style="41" bestFit="1" customWidth="1"/>
    <col min="3" max="3" width="13.140625" style="41" customWidth="1"/>
    <col min="4" max="5" width="12.7109375" style="41" customWidth="1"/>
    <col min="6" max="6" width="9.28515625" style="41" bestFit="1" customWidth="1"/>
    <col min="7" max="7" width="11.28515625" style="41" customWidth="1"/>
    <col min="8" max="8" width="12.7109375" style="41" bestFit="1" customWidth="1"/>
    <col min="9" max="9" width="10.7109375" style="41" bestFit="1" customWidth="1"/>
    <col min="10" max="10" width="9.28515625" style="41" bestFit="1" customWidth="1"/>
    <col min="11" max="11" width="11.85546875" style="41" customWidth="1"/>
    <col min="12" max="16384" width="9.140625" style="41"/>
  </cols>
  <sheetData>
    <row r="1" spans="1:11" x14ac:dyDescent="0.25">
      <c r="A1" s="84" t="s">
        <v>31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18.75" x14ac:dyDescent="0.25">
      <c r="A3" s="85" t="s">
        <v>30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x14ac:dyDescent="0.25">
      <c r="A4" s="46">
        <v>2</v>
      </c>
      <c r="B4" s="46">
        <v>3</v>
      </c>
      <c r="C4" s="46">
        <v>4</v>
      </c>
      <c r="D4" s="46">
        <v>5</v>
      </c>
      <c r="E4" s="46">
        <v>6</v>
      </c>
      <c r="F4" s="46">
        <v>7</v>
      </c>
      <c r="G4" s="46">
        <v>8</v>
      </c>
      <c r="H4" s="46">
        <v>9</v>
      </c>
      <c r="I4" s="46">
        <v>10</v>
      </c>
      <c r="J4" s="46">
        <v>11</v>
      </c>
      <c r="K4" s="46">
        <v>12</v>
      </c>
    </row>
    <row r="5" spans="1:11" ht="15" customHeight="1" x14ac:dyDescent="0.25">
      <c r="A5" s="86" t="s">
        <v>3</v>
      </c>
      <c r="B5" s="84" t="s">
        <v>14</v>
      </c>
      <c r="C5" s="84" t="s">
        <v>15</v>
      </c>
      <c r="D5" s="84"/>
      <c r="E5" s="84"/>
      <c r="F5" s="84"/>
      <c r="G5" s="84"/>
      <c r="H5" s="76" t="s">
        <v>5</v>
      </c>
      <c r="I5" s="80" t="s">
        <v>12</v>
      </c>
      <c r="J5" s="82" t="s">
        <v>13</v>
      </c>
      <c r="K5" s="76" t="s">
        <v>16</v>
      </c>
    </row>
    <row r="6" spans="1:11" ht="30" x14ac:dyDescent="0.25">
      <c r="A6" s="87"/>
      <c r="B6" s="84"/>
      <c r="C6" s="14" t="s">
        <v>17</v>
      </c>
      <c r="D6" s="14" t="s">
        <v>18</v>
      </c>
      <c r="E6" s="46" t="s">
        <v>19</v>
      </c>
      <c r="F6" s="14" t="s">
        <v>11</v>
      </c>
      <c r="G6" s="14" t="s">
        <v>20</v>
      </c>
      <c r="H6" s="76"/>
      <c r="I6" s="81"/>
      <c r="J6" s="83"/>
      <c r="K6" s="76"/>
    </row>
    <row r="7" spans="1:11" x14ac:dyDescent="0.25">
      <c r="A7" s="60"/>
      <c r="B7" s="7">
        <v>0</v>
      </c>
      <c r="C7" s="39"/>
      <c r="D7" s="39"/>
      <c r="E7" s="39">
        <f>D7-C7</f>
        <v>0</v>
      </c>
      <c r="F7" s="46">
        <v>8.25</v>
      </c>
      <c r="G7" s="39">
        <f t="shared" ref="G7:G71" si="0">F7*E7</f>
        <v>0</v>
      </c>
      <c r="H7" s="9"/>
      <c r="I7" s="39"/>
      <c r="J7" s="38"/>
      <c r="K7" s="39">
        <f>ноя.25!K7+H7-G7</f>
        <v>0</v>
      </c>
    </row>
    <row r="8" spans="1:11" x14ac:dyDescent="0.25">
      <c r="A8" s="15"/>
      <c r="B8" s="14">
        <v>1</v>
      </c>
      <c r="C8" s="39"/>
      <c r="D8" s="39"/>
      <c r="E8" s="39">
        <f t="shared" ref="E8:E72" si="1">D8-C8</f>
        <v>0</v>
      </c>
      <c r="F8" s="46">
        <v>8.25</v>
      </c>
      <c r="G8" s="39">
        <f t="shared" si="0"/>
        <v>0</v>
      </c>
      <c r="H8" s="9"/>
      <c r="I8" s="39"/>
      <c r="J8" s="38"/>
      <c r="K8" s="39">
        <f>ноя.25!K8+H8-G8</f>
        <v>-11277.279999999999</v>
      </c>
    </row>
    <row r="9" spans="1:11" x14ac:dyDescent="0.25">
      <c r="A9" s="15"/>
      <c r="B9" s="14">
        <v>2</v>
      </c>
      <c r="C9" s="39"/>
      <c r="D9" s="39"/>
      <c r="E9" s="39">
        <f t="shared" si="1"/>
        <v>0</v>
      </c>
      <c r="F9" s="46">
        <v>8.25</v>
      </c>
      <c r="G9" s="39">
        <f t="shared" si="0"/>
        <v>0</v>
      </c>
      <c r="H9" s="9"/>
      <c r="I9" s="39"/>
      <c r="J9" s="38"/>
      <c r="K9" s="39">
        <f>ноя.25!K9+H9-G9</f>
        <v>-379.22000000000116</v>
      </c>
    </row>
    <row r="10" spans="1:11" x14ac:dyDescent="0.25">
      <c r="A10" s="11"/>
      <c r="B10" s="14">
        <v>3</v>
      </c>
      <c r="C10" s="39"/>
      <c r="D10" s="39"/>
      <c r="E10" s="39">
        <f t="shared" si="1"/>
        <v>0</v>
      </c>
      <c r="F10" s="46">
        <v>8.25</v>
      </c>
      <c r="G10" s="39">
        <f t="shared" si="0"/>
        <v>0</v>
      </c>
      <c r="H10" s="9"/>
      <c r="I10" s="39"/>
      <c r="J10" s="38"/>
      <c r="K10" s="39">
        <f>ноя.25!K10+H10-G10</f>
        <v>-2994.7</v>
      </c>
    </row>
    <row r="11" spans="1:11" x14ac:dyDescent="0.25">
      <c r="A11" s="11"/>
      <c r="B11" s="14">
        <v>4</v>
      </c>
      <c r="C11" s="39"/>
      <c r="D11" s="39"/>
      <c r="E11" s="39">
        <f t="shared" si="1"/>
        <v>0</v>
      </c>
      <c r="F11" s="53">
        <v>0</v>
      </c>
      <c r="G11" s="39">
        <f t="shared" si="0"/>
        <v>0</v>
      </c>
      <c r="H11" s="9"/>
      <c r="I11" s="39"/>
      <c r="J11" s="38"/>
      <c r="K11" s="39">
        <f>ноя.25!K11+H11-G11</f>
        <v>0</v>
      </c>
    </row>
    <row r="12" spans="1:11" x14ac:dyDescent="0.25">
      <c r="A12" s="11"/>
      <c r="B12" s="14">
        <v>5</v>
      </c>
      <c r="C12" s="39"/>
      <c r="D12" s="39"/>
      <c r="E12" s="39">
        <f t="shared" si="1"/>
        <v>0</v>
      </c>
      <c r="F12" s="46">
        <v>8.25</v>
      </c>
      <c r="G12" s="39">
        <f t="shared" si="0"/>
        <v>0</v>
      </c>
      <c r="H12" s="9"/>
      <c r="I12" s="39"/>
      <c r="J12" s="38"/>
      <c r="K12" s="39">
        <f>ноя.25!K12+H12-G12</f>
        <v>0</v>
      </c>
    </row>
    <row r="13" spans="1:11" x14ac:dyDescent="0.25">
      <c r="A13" s="11"/>
      <c r="B13" s="14">
        <v>6</v>
      </c>
      <c r="C13" s="39"/>
      <c r="D13" s="39"/>
      <c r="E13" s="39">
        <f t="shared" si="1"/>
        <v>0</v>
      </c>
      <c r="F13" s="46">
        <v>8.25</v>
      </c>
      <c r="G13" s="39">
        <f t="shared" si="0"/>
        <v>0</v>
      </c>
      <c r="H13" s="9"/>
      <c r="I13" s="39"/>
      <c r="J13" s="38"/>
      <c r="K13" s="39">
        <f>ноя.25!K13+H13-G13</f>
        <v>0</v>
      </c>
    </row>
    <row r="14" spans="1:11" x14ac:dyDescent="0.25">
      <c r="A14" s="14"/>
      <c r="B14" s="14">
        <v>7</v>
      </c>
      <c r="C14" s="39"/>
      <c r="D14" s="39"/>
      <c r="E14" s="39">
        <f t="shared" si="1"/>
        <v>0</v>
      </c>
      <c r="F14" s="46">
        <v>8.25</v>
      </c>
      <c r="G14" s="39">
        <f t="shared" si="0"/>
        <v>0</v>
      </c>
      <c r="H14" s="9"/>
      <c r="I14" s="39"/>
      <c r="J14" s="38"/>
      <c r="K14" s="39">
        <f>ноя.25!K14+H14-G14</f>
        <v>0</v>
      </c>
    </row>
    <row r="15" spans="1:11" x14ac:dyDescent="0.25">
      <c r="A15" s="14"/>
      <c r="B15" s="14">
        <v>8</v>
      </c>
      <c r="C15" s="39"/>
      <c r="D15" s="39"/>
      <c r="E15" s="39">
        <f t="shared" si="1"/>
        <v>0</v>
      </c>
      <c r="F15" s="46">
        <v>8.25</v>
      </c>
      <c r="G15" s="39">
        <f t="shared" si="0"/>
        <v>0</v>
      </c>
      <c r="H15" s="9"/>
      <c r="I15" s="39"/>
      <c r="J15" s="38"/>
      <c r="K15" s="39">
        <f>ноя.25!K15+H15-G15</f>
        <v>-429.51</v>
      </c>
    </row>
    <row r="16" spans="1:11" x14ac:dyDescent="0.25">
      <c r="A16" s="14"/>
      <c r="B16" s="14">
        <v>9</v>
      </c>
      <c r="C16" s="39"/>
      <c r="D16" s="39"/>
      <c r="E16" s="39">
        <f t="shared" si="1"/>
        <v>0</v>
      </c>
      <c r="F16" s="46">
        <v>8.25</v>
      </c>
      <c r="G16" s="39">
        <f t="shared" si="0"/>
        <v>0</v>
      </c>
      <c r="H16" s="9"/>
      <c r="I16" s="39"/>
      <c r="J16" s="38"/>
      <c r="K16" s="39">
        <f>ноя.25!K16+H16-G16</f>
        <v>0</v>
      </c>
    </row>
    <row r="17" spans="1:11" x14ac:dyDescent="0.25">
      <c r="A17" s="11"/>
      <c r="B17" s="14">
        <v>10</v>
      </c>
      <c r="C17" s="39"/>
      <c r="D17" s="39"/>
      <c r="E17" s="39">
        <f t="shared" si="1"/>
        <v>0</v>
      </c>
      <c r="F17" s="46">
        <v>8.25</v>
      </c>
      <c r="G17" s="39">
        <f t="shared" si="0"/>
        <v>0</v>
      </c>
      <c r="H17" s="9"/>
      <c r="I17" s="39"/>
      <c r="J17" s="38"/>
      <c r="K17" s="39">
        <f>ноя.25!K17+H17-G17</f>
        <v>-66264</v>
      </c>
    </row>
    <row r="18" spans="1:11" x14ac:dyDescent="0.25">
      <c r="A18" s="14"/>
      <c r="B18" s="14">
        <v>11</v>
      </c>
      <c r="C18" s="39"/>
      <c r="D18" s="39"/>
      <c r="E18" s="39">
        <f t="shared" si="1"/>
        <v>0</v>
      </c>
      <c r="F18" s="46">
        <v>8.25</v>
      </c>
      <c r="G18" s="39">
        <f t="shared" si="0"/>
        <v>0</v>
      </c>
      <c r="H18" s="9"/>
      <c r="I18" s="39"/>
      <c r="J18" s="38"/>
      <c r="K18" s="39">
        <f>ноя.25!K18+H18-G18</f>
        <v>0</v>
      </c>
    </row>
    <row r="19" spans="1:11" x14ac:dyDescent="0.25">
      <c r="A19" s="14"/>
      <c r="B19" s="14">
        <v>12</v>
      </c>
      <c r="C19" s="39"/>
      <c r="D19" s="39"/>
      <c r="E19" s="39">
        <f t="shared" si="1"/>
        <v>0</v>
      </c>
      <c r="F19" s="53">
        <v>0</v>
      </c>
      <c r="G19" s="39">
        <f t="shared" si="0"/>
        <v>0</v>
      </c>
      <c r="H19" s="9"/>
      <c r="I19" s="39"/>
      <c r="J19" s="38"/>
      <c r="K19" s="39">
        <f>ноя.25!K19+H19-G19</f>
        <v>0</v>
      </c>
    </row>
    <row r="20" spans="1:11" x14ac:dyDescent="0.25">
      <c r="A20" s="11"/>
      <c r="B20" s="14">
        <v>13</v>
      </c>
      <c r="C20" s="39"/>
      <c r="D20" s="39"/>
      <c r="E20" s="39">
        <f t="shared" si="1"/>
        <v>0</v>
      </c>
      <c r="F20" s="46">
        <v>8.25</v>
      </c>
      <c r="G20" s="39">
        <f t="shared" si="0"/>
        <v>0</v>
      </c>
      <c r="H20" s="9"/>
      <c r="I20" s="39"/>
      <c r="J20" s="38"/>
      <c r="K20" s="39">
        <f>ноя.25!K20+H20-G20</f>
        <v>3376.5299999999988</v>
      </c>
    </row>
    <row r="21" spans="1:11" x14ac:dyDescent="0.25">
      <c r="A21" s="15"/>
      <c r="B21" s="14">
        <v>14</v>
      </c>
      <c r="C21" s="39"/>
      <c r="D21" s="39"/>
      <c r="E21" s="39">
        <f t="shared" si="1"/>
        <v>0</v>
      </c>
      <c r="F21" s="46">
        <v>8.25</v>
      </c>
      <c r="G21" s="39">
        <f t="shared" si="0"/>
        <v>0</v>
      </c>
      <c r="H21" s="9"/>
      <c r="I21" s="39"/>
      <c r="J21" s="38"/>
      <c r="K21" s="39">
        <f>ноя.25!K21+H21-G21</f>
        <v>478.52</v>
      </c>
    </row>
    <row r="22" spans="1:11" x14ac:dyDescent="0.25">
      <c r="A22" s="11"/>
      <c r="B22" s="14">
        <v>15</v>
      </c>
      <c r="C22" s="39"/>
      <c r="D22" s="39"/>
      <c r="E22" s="39">
        <f t="shared" si="1"/>
        <v>0</v>
      </c>
      <c r="F22" s="53">
        <v>6.19</v>
      </c>
      <c r="G22" s="39">
        <f t="shared" si="0"/>
        <v>0</v>
      </c>
      <c r="H22" s="9"/>
      <c r="I22" s="39"/>
      <c r="J22" s="38"/>
      <c r="K22" s="39">
        <f>ноя.25!K22+H22-G22</f>
        <v>23320.89</v>
      </c>
    </row>
    <row r="23" spans="1:11" x14ac:dyDescent="0.25">
      <c r="A23" s="14"/>
      <c r="B23" s="14">
        <v>16</v>
      </c>
      <c r="C23" s="39"/>
      <c r="D23" s="39"/>
      <c r="E23" s="39">
        <f t="shared" si="1"/>
        <v>0</v>
      </c>
      <c r="F23" s="46">
        <v>8.25</v>
      </c>
      <c r="G23" s="39">
        <f t="shared" si="0"/>
        <v>0</v>
      </c>
      <c r="H23" s="9"/>
      <c r="I23" s="39"/>
      <c r="J23" s="38"/>
      <c r="K23" s="39">
        <f>ноя.25!K23+H23-G23</f>
        <v>-1270.5</v>
      </c>
    </row>
    <row r="24" spans="1:11" x14ac:dyDescent="0.25">
      <c r="A24" s="14"/>
      <c r="B24" s="14">
        <v>17</v>
      </c>
      <c r="C24" s="39"/>
      <c r="D24" s="39"/>
      <c r="E24" s="39">
        <f t="shared" si="1"/>
        <v>0</v>
      </c>
      <c r="F24" s="53">
        <v>6.19</v>
      </c>
      <c r="G24" s="39">
        <f t="shared" si="0"/>
        <v>0</v>
      </c>
      <c r="H24" s="9"/>
      <c r="I24" s="39"/>
      <c r="J24" s="38"/>
      <c r="K24" s="39">
        <f>ноя.25!K24+H24-G24</f>
        <v>-4890.25</v>
      </c>
    </row>
    <row r="25" spans="1:11" x14ac:dyDescent="0.25">
      <c r="A25" s="11"/>
      <c r="B25" s="14">
        <v>18</v>
      </c>
      <c r="C25" s="39"/>
      <c r="D25" s="39"/>
      <c r="E25" s="39">
        <f t="shared" si="1"/>
        <v>0</v>
      </c>
      <c r="F25" s="53">
        <v>6.19</v>
      </c>
      <c r="G25" s="39">
        <f t="shared" si="0"/>
        <v>0</v>
      </c>
      <c r="H25" s="9"/>
      <c r="I25" s="39"/>
      <c r="J25" s="38"/>
      <c r="K25" s="39">
        <f>ноя.25!K25+H25-G25</f>
        <v>-321.25</v>
      </c>
    </row>
    <row r="26" spans="1:11" x14ac:dyDescent="0.25">
      <c r="A26" s="11"/>
      <c r="B26" s="14">
        <v>19</v>
      </c>
      <c r="C26" s="39"/>
      <c r="D26" s="39"/>
      <c r="E26" s="39">
        <f t="shared" si="1"/>
        <v>0</v>
      </c>
      <c r="F26" s="53">
        <v>6.19</v>
      </c>
      <c r="G26" s="39">
        <f t="shared" si="0"/>
        <v>0</v>
      </c>
      <c r="H26" s="9"/>
      <c r="I26" s="39"/>
      <c r="J26" s="38"/>
      <c r="K26" s="39">
        <f>ноя.25!K26+H26-G26</f>
        <v>-408.61000000000013</v>
      </c>
    </row>
    <row r="27" spans="1:11" x14ac:dyDescent="0.25">
      <c r="A27" s="14"/>
      <c r="B27" s="14">
        <v>20</v>
      </c>
      <c r="C27" s="39"/>
      <c r="D27" s="39"/>
      <c r="E27" s="39">
        <f t="shared" si="1"/>
        <v>0</v>
      </c>
      <c r="F27" s="46">
        <v>8.25</v>
      </c>
      <c r="G27" s="39">
        <f t="shared" si="0"/>
        <v>0</v>
      </c>
      <c r="H27" s="9"/>
      <c r="I27" s="39"/>
      <c r="J27" s="38"/>
      <c r="K27" s="39">
        <f>ноя.25!K27+H27-G27</f>
        <v>0</v>
      </c>
    </row>
    <row r="28" spans="1:11" x14ac:dyDescent="0.25">
      <c r="A28" s="14"/>
      <c r="B28" s="14">
        <v>21</v>
      </c>
      <c r="C28" s="39"/>
      <c r="D28" s="39"/>
      <c r="E28" s="39">
        <f t="shared" si="1"/>
        <v>0</v>
      </c>
      <c r="F28" s="53">
        <v>0</v>
      </c>
      <c r="G28" s="39">
        <f t="shared" si="0"/>
        <v>0</v>
      </c>
      <c r="H28" s="9"/>
      <c r="I28" s="39"/>
      <c r="J28" s="38"/>
      <c r="K28" s="39">
        <f>ноя.25!K28+H28-G28</f>
        <v>0</v>
      </c>
    </row>
    <row r="29" spans="1:11" x14ac:dyDescent="0.25">
      <c r="A29" s="14"/>
      <c r="B29" s="14">
        <v>22</v>
      </c>
      <c r="C29" s="39"/>
      <c r="D29" s="39"/>
      <c r="E29" s="39">
        <f t="shared" si="1"/>
        <v>0</v>
      </c>
      <c r="F29" s="53">
        <v>0</v>
      </c>
      <c r="G29" s="39">
        <f t="shared" si="0"/>
        <v>0</v>
      </c>
      <c r="H29" s="9"/>
      <c r="I29" s="39"/>
      <c r="J29" s="38"/>
      <c r="K29" s="39">
        <f>ноя.25!K29+H29-G29</f>
        <v>0</v>
      </c>
    </row>
    <row r="30" spans="1:11" x14ac:dyDescent="0.25">
      <c r="A30" s="11"/>
      <c r="B30" s="14">
        <v>23</v>
      </c>
      <c r="C30" s="39"/>
      <c r="D30" s="39"/>
      <c r="E30" s="39">
        <f t="shared" si="1"/>
        <v>0</v>
      </c>
      <c r="F30" s="53">
        <v>6.19</v>
      </c>
      <c r="G30" s="39">
        <f t="shared" si="0"/>
        <v>0</v>
      </c>
      <c r="H30" s="9"/>
      <c r="I30" s="39"/>
      <c r="J30" s="38"/>
      <c r="K30" s="39">
        <f>ноя.25!K30+H30-G30</f>
        <v>-6215.4900000000016</v>
      </c>
    </row>
    <row r="31" spans="1:11" x14ac:dyDescent="0.25">
      <c r="A31" s="11"/>
      <c r="B31" s="14">
        <v>24</v>
      </c>
      <c r="C31" s="39"/>
      <c r="D31" s="39"/>
      <c r="E31" s="39">
        <f t="shared" si="1"/>
        <v>0</v>
      </c>
      <c r="F31" s="46">
        <v>8.25</v>
      </c>
      <c r="G31" s="39">
        <f t="shared" si="0"/>
        <v>0</v>
      </c>
      <c r="H31" s="9"/>
      <c r="I31" s="39"/>
      <c r="J31" s="38"/>
      <c r="K31" s="39">
        <f>ноя.25!K31+H31-G31</f>
        <v>48649.84</v>
      </c>
    </row>
    <row r="32" spans="1:11" x14ac:dyDescent="0.25">
      <c r="A32" s="11"/>
      <c r="B32" s="14">
        <v>25</v>
      </c>
      <c r="C32" s="39"/>
      <c r="D32" s="39"/>
      <c r="E32" s="39">
        <f t="shared" si="1"/>
        <v>0</v>
      </c>
      <c r="F32" s="46">
        <v>8.25</v>
      </c>
      <c r="G32" s="39">
        <f t="shared" si="0"/>
        <v>0</v>
      </c>
      <c r="H32" s="9"/>
      <c r="I32" s="39"/>
      <c r="J32" s="38"/>
      <c r="K32" s="39">
        <f>ноя.25!K32+H32-G32</f>
        <v>-992.7</v>
      </c>
    </row>
    <row r="33" spans="1:11" x14ac:dyDescent="0.25">
      <c r="A33" s="11"/>
      <c r="B33" s="14">
        <v>26</v>
      </c>
      <c r="C33" s="39"/>
      <c r="D33" s="39"/>
      <c r="E33" s="39">
        <f t="shared" si="1"/>
        <v>0</v>
      </c>
      <c r="F33" s="46">
        <v>8.25</v>
      </c>
      <c r="G33" s="39">
        <f t="shared" si="0"/>
        <v>0</v>
      </c>
      <c r="H33" s="9"/>
      <c r="I33" s="39"/>
      <c r="J33" s="38"/>
      <c r="K33" s="39">
        <f>ноя.25!K33+H33-G33</f>
        <v>-2402.1999999999998</v>
      </c>
    </row>
    <row r="34" spans="1:11" x14ac:dyDescent="0.25">
      <c r="A34" s="11"/>
      <c r="B34" s="14">
        <v>27</v>
      </c>
      <c r="C34" s="39"/>
      <c r="D34" s="39"/>
      <c r="E34" s="39">
        <f t="shared" si="1"/>
        <v>0</v>
      </c>
      <c r="F34" s="53">
        <v>6.19</v>
      </c>
      <c r="G34" s="39">
        <f t="shared" si="0"/>
        <v>0</v>
      </c>
      <c r="H34" s="9"/>
      <c r="I34" s="39"/>
      <c r="J34" s="38"/>
      <c r="K34" s="39">
        <f>ноя.25!K34+H34-G34</f>
        <v>-26656.74</v>
      </c>
    </row>
    <row r="35" spans="1:11" x14ac:dyDescent="0.25">
      <c r="A35" s="11"/>
      <c r="B35" s="14">
        <v>28</v>
      </c>
      <c r="C35" s="39"/>
      <c r="D35" s="39"/>
      <c r="E35" s="39">
        <f t="shared" si="1"/>
        <v>0</v>
      </c>
      <c r="F35" s="53">
        <v>6.19</v>
      </c>
      <c r="G35" s="39">
        <f t="shared" si="0"/>
        <v>0</v>
      </c>
      <c r="H35" s="9"/>
      <c r="I35" s="39"/>
      <c r="J35" s="38"/>
      <c r="K35" s="39">
        <f>ноя.25!K35+H35-G35</f>
        <v>-6371.52</v>
      </c>
    </row>
    <row r="36" spans="1:11" x14ac:dyDescent="0.25">
      <c r="A36" s="11"/>
      <c r="B36" s="14">
        <v>29</v>
      </c>
      <c r="C36" s="39"/>
      <c r="D36" s="39"/>
      <c r="E36" s="39">
        <f t="shared" si="1"/>
        <v>0</v>
      </c>
      <c r="F36" s="46">
        <v>0</v>
      </c>
      <c r="G36" s="39">
        <f t="shared" si="0"/>
        <v>0</v>
      </c>
      <c r="H36" s="9"/>
      <c r="I36" s="39"/>
      <c r="J36" s="38"/>
      <c r="K36" s="39">
        <f>ноя.25!K36+H36-G36</f>
        <v>0</v>
      </c>
    </row>
    <row r="37" spans="1:11" x14ac:dyDescent="0.25">
      <c r="A37" s="11"/>
      <c r="B37" s="14">
        <v>30</v>
      </c>
      <c r="C37" s="39"/>
      <c r="D37" s="39"/>
      <c r="E37" s="39">
        <f t="shared" si="1"/>
        <v>0</v>
      </c>
      <c r="F37" s="46">
        <v>8.25</v>
      </c>
      <c r="G37" s="39">
        <f t="shared" si="0"/>
        <v>0</v>
      </c>
      <c r="H37" s="9"/>
      <c r="I37" s="39"/>
      <c r="J37" s="38"/>
      <c r="K37" s="39">
        <f>ноя.25!K37+H37-G37</f>
        <v>5570.4500000000007</v>
      </c>
    </row>
    <row r="38" spans="1:11" x14ac:dyDescent="0.25">
      <c r="A38" s="11"/>
      <c r="B38" s="17">
        <v>31</v>
      </c>
      <c r="C38" s="39"/>
      <c r="D38" s="39"/>
      <c r="E38" s="39">
        <f t="shared" si="1"/>
        <v>0</v>
      </c>
      <c r="F38" s="46">
        <v>8.25</v>
      </c>
      <c r="G38" s="39">
        <f t="shared" si="0"/>
        <v>0</v>
      </c>
      <c r="H38" s="9"/>
      <c r="I38" s="39"/>
      <c r="J38" s="38"/>
      <c r="K38" s="39">
        <f>ноя.25!K38+H38-G38</f>
        <v>-3790.5999999999995</v>
      </c>
    </row>
    <row r="39" spans="1:11" x14ac:dyDescent="0.25">
      <c r="A39" s="11"/>
      <c r="B39" s="14">
        <v>32</v>
      </c>
      <c r="C39" s="39"/>
      <c r="D39" s="39"/>
      <c r="E39" s="39">
        <f t="shared" si="1"/>
        <v>0</v>
      </c>
      <c r="F39" s="46">
        <v>8.25</v>
      </c>
      <c r="G39" s="39">
        <f t="shared" si="0"/>
        <v>0</v>
      </c>
      <c r="H39" s="9"/>
      <c r="I39" s="39"/>
      <c r="J39" s="38"/>
      <c r="K39" s="39">
        <f>ноя.25!K39+H39-G39</f>
        <v>0</v>
      </c>
    </row>
    <row r="40" spans="1:11" x14ac:dyDescent="0.25">
      <c r="A40" s="11"/>
      <c r="B40" s="14">
        <v>33</v>
      </c>
      <c r="C40" s="39"/>
      <c r="D40" s="39"/>
      <c r="E40" s="39">
        <f t="shared" si="1"/>
        <v>0</v>
      </c>
      <c r="F40" s="53">
        <v>6.19</v>
      </c>
      <c r="G40" s="39">
        <f t="shared" si="0"/>
        <v>0</v>
      </c>
      <c r="H40" s="9"/>
      <c r="I40" s="39"/>
      <c r="J40" s="38"/>
      <c r="K40" s="39">
        <f>ноя.25!K40+H40-G40</f>
        <v>-5777.0599999999995</v>
      </c>
    </row>
    <row r="41" spans="1:11" x14ac:dyDescent="0.25">
      <c r="A41" s="11"/>
      <c r="B41" s="14">
        <v>34</v>
      </c>
      <c r="C41" s="39"/>
      <c r="D41" s="39"/>
      <c r="E41" s="39">
        <f t="shared" si="1"/>
        <v>0</v>
      </c>
      <c r="F41" s="46">
        <v>8.25</v>
      </c>
      <c r="G41" s="39">
        <f t="shared" si="0"/>
        <v>0</v>
      </c>
      <c r="H41" s="9"/>
      <c r="I41" s="39"/>
      <c r="J41" s="38"/>
      <c r="K41" s="39">
        <f>ноя.25!K41+H41-G41</f>
        <v>0</v>
      </c>
    </row>
    <row r="42" spans="1:11" x14ac:dyDescent="0.25">
      <c r="A42" s="11"/>
      <c r="B42" s="14">
        <v>35</v>
      </c>
      <c r="C42" s="39"/>
      <c r="D42" s="39"/>
      <c r="E42" s="39">
        <f t="shared" si="1"/>
        <v>0</v>
      </c>
      <c r="F42" s="53">
        <v>6.19</v>
      </c>
      <c r="G42" s="39">
        <f t="shared" si="0"/>
        <v>0</v>
      </c>
      <c r="H42" s="9"/>
      <c r="I42" s="39"/>
      <c r="J42" s="38"/>
      <c r="K42" s="39">
        <f>ноя.25!K42+H42-G42</f>
        <v>-252.56</v>
      </c>
    </row>
    <row r="43" spans="1:11" x14ac:dyDescent="0.25">
      <c r="A43" s="11"/>
      <c r="B43" s="14">
        <v>36</v>
      </c>
      <c r="C43" s="39"/>
      <c r="D43" s="39"/>
      <c r="E43" s="39">
        <f t="shared" si="1"/>
        <v>0</v>
      </c>
      <c r="F43" s="53">
        <v>6.19</v>
      </c>
      <c r="G43" s="39">
        <f t="shared" si="0"/>
        <v>0</v>
      </c>
      <c r="H43" s="9"/>
      <c r="I43" s="39"/>
      <c r="J43" s="38"/>
      <c r="K43" s="39">
        <f>ноя.25!K43+H43-G43</f>
        <v>-5117.3</v>
      </c>
    </row>
    <row r="44" spans="1:11" x14ac:dyDescent="0.25">
      <c r="A44" s="11"/>
      <c r="B44" s="14">
        <v>37</v>
      </c>
      <c r="C44" s="39"/>
      <c r="D44" s="39"/>
      <c r="E44" s="39">
        <f t="shared" si="1"/>
        <v>0</v>
      </c>
      <c r="F44" s="53">
        <v>6.19</v>
      </c>
      <c r="G44" s="39">
        <f t="shared" si="0"/>
        <v>0</v>
      </c>
      <c r="H44" s="9"/>
      <c r="I44" s="39"/>
      <c r="J44" s="38"/>
      <c r="K44" s="39">
        <f>ноя.25!K44+H44-G44</f>
        <v>-1451.1399999999999</v>
      </c>
    </row>
    <row r="45" spans="1:11" x14ac:dyDescent="0.25">
      <c r="A45" s="11"/>
      <c r="B45" s="14">
        <v>38.39</v>
      </c>
      <c r="C45" s="39"/>
      <c r="D45" s="39"/>
      <c r="E45" s="39">
        <f t="shared" si="1"/>
        <v>0</v>
      </c>
      <c r="F45" s="46">
        <v>8.25</v>
      </c>
      <c r="G45" s="39">
        <f t="shared" si="0"/>
        <v>0</v>
      </c>
      <c r="H45" s="9"/>
      <c r="I45" s="39"/>
      <c r="J45" s="38"/>
      <c r="K45" s="39">
        <f>ноя.25!K45+H45-G45</f>
        <v>0</v>
      </c>
    </row>
    <row r="46" spans="1:11" x14ac:dyDescent="0.25">
      <c r="A46" s="11"/>
      <c r="B46" s="14">
        <v>40</v>
      </c>
      <c r="C46" s="39"/>
      <c r="D46" s="39"/>
      <c r="E46" s="39">
        <f t="shared" si="1"/>
        <v>0</v>
      </c>
      <c r="F46" s="53">
        <v>0</v>
      </c>
      <c r="G46" s="39">
        <f t="shared" si="0"/>
        <v>0</v>
      </c>
      <c r="H46" s="9"/>
      <c r="I46" s="39"/>
      <c r="J46" s="38"/>
      <c r="K46" s="39">
        <f>ноя.25!K46+H46-G46</f>
        <v>0</v>
      </c>
    </row>
    <row r="47" spans="1:11" x14ac:dyDescent="0.25">
      <c r="A47" s="11"/>
      <c r="B47" s="14">
        <v>41</v>
      </c>
      <c r="C47" s="39"/>
      <c r="D47" s="39"/>
      <c r="E47" s="39">
        <f t="shared" si="1"/>
        <v>0</v>
      </c>
      <c r="F47" s="46">
        <v>8.25</v>
      </c>
      <c r="G47" s="39">
        <f t="shared" si="0"/>
        <v>0</v>
      </c>
      <c r="H47" s="9"/>
      <c r="I47" s="39"/>
      <c r="J47" s="38"/>
      <c r="K47" s="39">
        <f>ноя.25!K47+H47-G47</f>
        <v>-7390.2900000000027</v>
      </c>
    </row>
    <row r="48" spans="1:11" x14ac:dyDescent="0.25">
      <c r="A48" s="11"/>
      <c r="B48" s="14">
        <v>42</v>
      </c>
      <c r="C48" s="39"/>
      <c r="D48" s="39"/>
      <c r="E48" s="39">
        <f t="shared" si="1"/>
        <v>0</v>
      </c>
      <c r="F48" s="53">
        <v>0</v>
      </c>
      <c r="G48" s="39">
        <f t="shared" si="0"/>
        <v>0</v>
      </c>
      <c r="H48" s="9"/>
      <c r="I48" s="39"/>
      <c r="J48" s="38"/>
      <c r="K48" s="39">
        <f>ноя.25!K48+H48-G48</f>
        <v>0</v>
      </c>
    </row>
    <row r="49" spans="1:11" x14ac:dyDescent="0.25">
      <c r="A49" s="11"/>
      <c r="B49" s="14">
        <v>43</v>
      </c>
      <c r="C49" s="39"/>
      <c r="D49" s="39"/>
      <c r="E49" s="39">
        <f t="shared" si="1"/>
        <v>0</v>
      </c>
      <c r="F49" s="53">
        <v>6.19</v>
      </c>
      <c r="G49" s="39">
        <f t="shared" si="0"/>
        <v>0</v>
      </c>
      <c r="H49" s="9"/>
      <c r="I49" s="39"/>
      <c r="J49" s="38"/>
      <c r="K49" s="39">
        <f>ноя.25!K49+H49-G49</f>
        <v>-8777.42</v>
      </c>
    </row>
    <row r="50" spans="1:11" x14ac:dyDescent="0.25">
      <c r="A50" s="11"/>
      <c r="B50" s="14">
        <v>44</v>
      </c>
      <c r="C50" s="39"/>
      <c r="D50" s="39"/>
      <c r="E50" s="39">
        <f t="shared" si="1"/>
        <v>0</v>
      </c>
      <c r="F50" s="46">
        <v>8.25</v>
      </c>
      <c r="G50" s="39">
        <f t="shared" si="0"/>
        <v>0</v>
      </c>
      <c r="H50" s="9"/>
      <c r="I50" s="39"/>
      <c r="J50" s="38"/>
      <c r="K50" s="39">
        <f>ноя.25!K50+H50-G50</f>
        <v>0</v>
      </c>
    </row>
    <row r="51" spans="1:11" x14ac:dyDescent="0.25">
      <c r="A51" s="11"/>
      <c r="B51" s="14">
        <v>45</v>
      </c>
      <c r="C51" s="39"/>
      <c r="D51" s="39"/>
      <c r="E51" s="39">
        <f t="shared" si="1"/>
        <v>0</v>
      </c>
      <c r="F51" s="46">
        <v>8.25</v>
      </c>
      <c r="G51" s="39">
        <f t="shared" si="0"/>
        <v>0</v>
      </c>
      <c r="H51" s="9"/>
      <c r="I51" s="39"/>
      <c r="J51" s="38"/>
      <c r="K51" s="39">
        <f>ноя.25!K51+H51-G51</f>
        <v>0</v>
      </c>
    </row>
    <row r="52" spans="1:11" x14ac:dyDescent="0.25">
      <c r="A52" s="11"/>
      <c r="B52" s="14">
        <v>46</v>
      </c>
      <c r="C52" s="39"/>
      <c r="D52" s="39"/>
      <c r="E52" s="39">
        <f t="shared" si="1"/>
        <v>0</v>
      </c>
      <c r="F52" s="46">
        <v>8.25</v>
      </c>
      <c r="G52" s="39">
        <f t="shared" si="0"/>
        <v>0</v>
      </c>
      <c r="H52" s="9"/>
      <c r="I52" s="39"/>
      <c r="J52" s="38"/>
      <c r="K52" s="39">
        <f>ноя.25!K52+H52-G52</f>
        <v>-10906.970000000008</v>
      </c>
    </row>
    <row r="53" spans="1:11" x14ac:dyDescent="0.25">
      <c r="A53" s="11"/>
      <c r="B53" s="14">
        <v>47</v>
      </c>
      <c r="C53" s="39"/>
      <c r="D53" s="39"/>
      <c r="E53" s="39">
        <f t="shared" si="1"/>
        <v>0</v>
      </c>
      <c r="F53" s="46">
        <v>8.25</v>
      </c>
      <c r="G53" s="39">
        <f t="shared" si="0"/>
        <v>0</v>
      </c>
      <c r="H53" s="9"/>
      <c r="I53" s="39"/>
      <c r="J53" s="38"/>
      <c r="K53" s="39">
        <f>ноя.25!K53+H53-G53</f>
        <v>-7.33</v>
      </c>
    </row>
    <row r="54" spans="1:11" x14ac:dyDescent="0.25">
      <c r="A54" s="11"/>
      <c r="B54" s="14">
        <v>48</v>
      </c>
      <c r="C54" s="39"/>
      <c r="D54" s="39"/>
      <c r="E54" s="39">
        <f t="shared" si="1"/>
        <v>0</v>
      </c>
      <c r="F54" s="46">
        <v>8.25</v>
      </c>
      <c r="G54" s="39">
        <f t="shared" si="0"/>
        <v>0</v>
      </c>
      <c r="H54" s="9"/>
      <c r="I54" s="39"/>
      <c r="J54" s="38"/>
      <c r="K54" s="39">
        <f>ноя.25!K54+H54-G54</f>
        <v>34.199999999999818</v>
      </c>
    </row>
    <row r="55" spans="1:11" x14ac:dyDescent="0.25">
      <c r="A55" s="14"/>
      <c r="B55" s="14">
        <v>49</v>
      </c>
      <c r="C55" s="39"/>
      <c r="D55" s="39"/>
      <c r="E55" s="39">
        <f t="shared" si="1"/>
        <v>0</v>
      </c>
      <c r="F55" s="53">
        <v>0</v>
      </c>
      <c r="G55" s="39">
        <f t="shared" si="0"/>
        <v>0</v>
      </c>
      <c r="H55" s="9"/>
      <c r="I55" s="39"/>
      <c r="J55" s="38"/>
      <c r="K55" s="39">
        <f>ноя.25!K55+H55-G55</f>
        <v>0</v>
      </c>
    </row>
    <row r="56" spans="1:11" x14ac:dyDescent="0.25">
      <c r="A56" s="11"/>
      <c r="B56" s="14">
        <v>50</v>
      </c>
      <c r="C56" s="39"/>
      <c r="D56" s="39"/>
      <c r="E56" s="39">
        <f t="shared" si="1"/>
        <v>0</v>
      </c>
      <c r="F56" s="46">
        <v>8.25</v>
      </c>
      <c r="G56" s="39">
        <f t="shared" si="0"/>
        <v>0</v>
      </c>
      <c r="H56" s="9"/>
      <c r="I56" s="39"/>
      <c r="J56" s="38"/>
      <c r="K56" s="39">
        <f>ноя.25!K56+H56-G56</f>
        <v>49.870000000000005</v>
      </c>
    </row>
    <row r="57" spans="1:11" x14ac:dyDescent="0.25">
      <c r="A57" s="11"/>
      <c r="B57" s="14">
        <v>51</v>
      </c>
      <c r="C57" s="39"/>
      <c r="D57" s="39"/>
      <c r="E57" s="39">
        <f t="shared" si="1"/>
        <v>0</v>
      </c>
      <c r="F57" s="53">
        <v>0</v>
      </c>
      <c r="G57" s="39">
        <f t="shared" si="0"/>
        <v>0</v>
      </c>
      <c r="H57" s="9"/>
      <c r="I57" s="39"/>
      <c r="J57" s="38"/>
      <c r="K57" s="39">
        <f>ноя.25!K57+H57-G57</f>
        <v>0</v>
      </c>
    </row>
    <row r="58" spans="1:11" x14ac:dyDescent="0.25">
      <c r="A58" s="11"/>
      <c r="B58" s="14">
        <v>52</v>
      </c>
      <c r="C58" s="39"/>
      <c r="D58" s="39"/>
      <c r="E58" s="39">
        <f t="shared" si="1"/>
        <v>0</v>
      </c>
      <c r="F58" s="53">
        <v>0</v>
      </c>
      <c r="G58" s="39">
        <f t="shared" si="0"/>
        <v>0</v>
      </c>
      <c r="H58" s="9"/>
      <c r="I58" s="39"/>
      <c r="J58" s="38"/>
      <c r="K58" s="39">
        <f>ноя.25!K58+H58-G58</f>
        <v>0</v>
      </c>
    </row>
    <row r="59" spans="1:11" x14ac:dyDescent="0.25">
      <c r="A59" s="11"/>
      <c r="B59" s="14">
        <v>53</v>
      </c>
      <c r="C59" s="39"/>
      <c r="D59" s="39"/>
      <c r="E59" s="39">
        <f t="shared" si="1"/>
        <v>0</v>
      </c>
      <c r="F59" s="46">
        <v>8.25</v>
      </c>
      <c r="G59" s="39">
        <f t="shared" si="0"/>
        <v>0</v>
      </c>
      <c r="H59" s="9"/>
      <c r="I59" s="39"/>
      <c r="J59" s="38"/>
      <c r="K59" s="39">
        <f>ноя.25!K59+H59-G59</f>
        <v>2082.09</v>
      </c>
    </row>
    <row r="60" spans="1:11" x14ac:dyDescent="0.25">
      <c r="A60" s="11"/>
      <c r="B60" s="14">
        <v>54</v>
      </c>
      <c r="C60" s="39"/>
      <c r="D60" s="39"/>
      <c r="E60" s="39">
        <f t="shared" si="1"/>
        <v>0</v>
      </c>
      <c r="F60" s="46">
        <v>8.25</v>
      </c>
      <c r="G60" s="39">
        <f t="shared" si="0"/>
        <v>0</v>
      </c>
      <c r="H60" s="9"/>
      <c r="I60" s="39"/>
      <c r="J60" s="38"/>
      <c r="K60" s="39">
        <f>ноя.25!K60+H60-G60</f>
        <v>-51.31</v>
      </c>
    </row>
    <row r="61" spans="1:11" x14ac:dyDescent="0.25">
      <c r="A61" s="11"/>
      <c r="B61" s="14">
        <v>55</v>
      </c>
      <c r="C61" s="39"/>
      <c r="D61" s="39"/>
      <c r="E61" s="39">
        <f t="shared" si="1"/>
        <v>0</v>
      </c>
      <c r="F61" s="53">
        <v>6.19</v>
      </c>
      <c r="G61" s="39">
        <f t="shared" si="0"/>
        <v>0</v>
      </c>
      <c r="H61" s="9"/>
      <c r="I61" s="39"/>
      <c r="J61" s="38"/>
      <c r="K61" s="39">
        <f>ноя.25!K61+H61-G61</f>
        <v>-20521.380000000005</v>
      </c>
    </row>
    <row r="62" spans="1:11" x14ac:dyDescent="0.25">
      <c r="A62" s="11"/>
      <c r="B62" s="14">
        <v>56</v>
      </c>
      <c r="C62" s="39"/>
      <c r="D62" s="39"/>
      <c r="E62" s="39">
        <f t="shared" si="1"/>
        <v>0</v>
      </c>
      <c r="F62" s="46">
        <v>8.25</v>
      </c>
      <c r="G62" s="39">
        <f t="shared" si="0"/>
        <v>0</v>
      </c>
      <c r="H62" s="9"/>
      <c r="I62" s="39"/>
      <c r="J62" s="38"/>
      <c r="K62" s="39">
        <f>ноя.25!K62+H62-G62</f>
        <v>-3423.48</v>
      </c>
    </row>
    <row r="63" spans="1:11" x14ac:dyDescent="0.25">
      <c r="A63" s="11"/>
      <c r="B63" s="14">
        <v>57</v>
      </c>
      <c r="C63" s="39"/>
      <c r="D63" s="39"/>
      <c r="E63" s="39">
        <f t="shared" si="1"/>
        <v>0</v>
      </c>
      <c r="F63" s="53">
        <v>6.19</v>
      </c>
      <c r="G63" s="39">
        <f t="shared" si="0"/>
        <v>0</v>
      </c>
      <c r="H63" s="9"/>
      <c r="I63" s="39"/>
      <c r="J63" s="38"/>
      <c r="K63" s="39">
        <f>ноя.25!K63+H63-G63</f>
        <v>0</v>
      </c>
    </row>
    <row r="64" spans="1:11" x14ac:dyDescent="0.25">
      <c r="A64" s="11"/>
      <c r="B64" s="14">
        <v>58</v>
      </c>
      <c r="C64" s="39"/>
      <c r="D64" s="39"/>
      <c r="E64" s="39">
        <f t="shared" si="1"/>
        <v>0</v>
      </c>
      <c r="F64" s="46">
        <v>8.25</v>
      </c>
      <c r="G64" s="39">
        <f t="shared" si="0"/>
        <v>0</v>
      </c>
      <c r="H64" s="9"/>
      <c r="I64" s="39"/>
      <c r="J64" s="38"/>
      <c r="K64" s="39">
        <f>ноя.25!K64+H64-G64</f>
        <v>0</v>
      </c>
    </row>
    <row r="65" spans="1:11" x14ac:dyDescent="0.25">
      <c r="A65" s="11"/>
      <c r="B65" s="14">
        <v>59</v>
      </c>
      <c r="C65" s="39"/>
      <c r="D65" s="39"/>
      <c r="E65" s="39">
        <f t="shared" si="1"/>
        <v>0</v>
      </c>
      <c r="F65" s="46">
        <v>8.25</v>
      </c>
      <c r="G65" s="39">
        <f t="shared" si="0"/>
        <v>0</v>
      </c>
      <c r="H65" s="9"/>
      <c r="I65" s="39"/>
      <c r="J65" s="38"/>
      <c r="K65" s="39">
        <f>ноя.25!K65+H65-G65</f>
        <v>-377.65000000000055</v>
      </c>
    </row>
    <row r="66" spans="1:11" x14ac:dyDescent="0.25">
      <c r="A66" s="11"/>
      <c r="B66" s="14">
        <v>60</v>
      </c>
      <c r="C66" s="39"/>
      <c r="D66" s="39"/>
      <c r="E66" s="39">
        <f t="shared" si="1"/>
        <v>0</v>
      </c>
      <c r="F66" s="53">
        <v>6.19</v>
      </c>
      <c r="G66" s="39">
        <f t="shared" si="0"/>
        <v>0</v>
      </c>
      <c r="H66" s="9"/>
      <c r="I66" s="39"/>
      <c r="J66" s="38"/>
      <c r="K66" s="39">
        <f>ноя.25!K66+H66-G66</f>
        <v>-794.34000000000015</v>
      </c>
    </row>
    <row r="67" spans="1:11" x14ac:dyDescent="0.25">
      <c r="A67" s="11"/>
      <c r="B67" s="14">
        <v>61</v>
      </c>
      <c r="C67" s="39"/>
      <c r="D67" s="39"/>
      <c r="E67" s="39">
        <f t="shared" si="1"/>
        <v>0</v>
      </c>
      <c r="F67" s="53">
        <v>0</v>
      </c>
      <c r="G67" s="39">
        <f t="shared" si="0"/>
        <v>0</v>
      </c>
      <c r="H67" s="9"/>
      <c r="I67" s="39"/>
      <c r="J67" s="38"/>
      <c r="K67" s="39">
        <f>ноя.25!K67+H67-G67</f>
        <v>0</v>
      </c>
    </row>
    <row r="68" spans="1:11" x14ac:dyDescent="0.25">
      <c r="A68" s="11"/>
      <c r="B68" s="14">
        <v>62</v>
      </c>
      <c r="C68" s="39"/>
      <c r="D68" s="39"/>
      <c r="E68" s="39">
        <f t="shared" si="1"/>
        <v>0</v>
      </c>
      <c r="F68" s="46">
        <v>8.25</v>
      </c>
      <c r="G68" s="39">
        <f t="shared" si="0"/>
        <v>0</v>
      </c>
      <c r="H68" s="9"/>
      <c r="I68" s="39"/>
      <c r="J68" s="38"/>
      <c r="K68" s="39">
        <f>ноя.25!K68+H68-G68</f>
        <v>5729.43</v>
      </c>
    </row>
    <row r="69" spans="1:11" x14ac:dyDescent="0.25">
      <c r="A69" s="11"/>
      <c r="B69" s="14">
        <v>63</v>
      </c>
      <c r="C69" s="39"/>
      <c r="D69" s="39"/>
      <c r="E69" s="39">
        <f t="shared" si="1"/>
        <v>0</v>
      </c>
      <c r="F69" s="53">
        <v>6.19</v>
      </c>
      <c r="G69" s="39">
        <f t="shared" si="0"/>
        <v>0</v>
      </c>
      <c r="H69" s="9"/>
      <c r="I69" s="39"/>
      <c r="J69" s="38"/>
      <c r="K69" s="39">
        <f>ноя.25!K69+H69-G69</f>
        <v>-797.23000000000047</v>
      </c>
    </row>
    <row r="70" spans="1:11" x14ac:dyDescent="0.25">
      <c r="A70" s="11"/>
      <c r="B70" s="14">
        <v>64</v>
      </c>
      <c r="C70" s="39"/>
      <c r="D70" s="39"/>
      <c r="E70" s="39">
        <f t="shared" si="1"/>
        <v>0</v>
      </c>
      <c r="F70" s="46">
        <v>8.25</v>
      </c>
      <c r="G70" s="39">
        <f t="shared" si="0"/>
        <v>0</v>
      </c>
      <c r="H70" s="9"/>
      <c r="I70" s="39"/>
      <c r="J70" s="38"/>
      <c r="K70" s="39">
        <f>ноя.25!K70+H70-G70</f>
        <v>-7811.33</v>
      </c>
    </row>
    <row r="71" spans="1:11" x14ac:dyDescent="0.25">
      <c r="A71" s="11"/>
      <c r="B71" s="14">
        <v>65</v>
      </c>
      <c r="C71" s="39"/>
      <c r="D71" s="39"/>
      <c r="E71" s="39">
        <f t="shared" si="1"/>
        <v>0</v>
      </c>
      <c r="F71" s="53">
        <v>6.19</v>
      </c>
      <c r="G71" s="39">
        <f t="shared" si="0"/>
        <v>0</v>
      </c>
      <c r="H71" s="9"/>
      <c r="I71" s="39"/>
      <c r="J71" s="38"/>
      <c r="K71" s="39">
        <f>ноя.25!K71+H71-G71</f>
        <v>-94.589999999999975</v>
      </c>
    </row>
    <row r="72" spans="1:11" x14ac:dyDescent="0.25">
      <c r="A72" s="11"/>
      <c r="B72" s="14">
        <v>66</v>
      </c>
      <c r="C72" s="39"/>
      <c r="D72" s="39"/>
      <c r="E72" s="39">
        <f t="shared" si="1"/>
        <v>0</v>
      </c>
      <c r="F72" s="53">
        <v>0</v>
      </c>
      <c r="G72" s="39">
        <f t="shared" ref="G72:G137" si="2">F72*E72</f>
        <v>0</v>
      </c>
      <c r="H72" s="9"/>
      <c r="I72" s="39"/>
      <c r="J72" s="38"/>
      <c r="K72" s="39">
        <f>ноя.25!K72+H72-G72</f>
        <v>0</v>
      </c>
    </row>
    <row r="73" spans="1:11" x14ac:dyDescent="0.25">
      <c r="A73" s="14"/>
      <c r="B73" s="14">
        <v>67</v>
      </c>
      <c r="C73" s="39"/>
      <c r="D73" s="39"/>
      <c r="E73" s="39">
        <f t="shared" ref="E73:E136" si="3">D73-C73</f>
        <v>0</v>
      </c>
      <c r="F73" s="53">
        <v>6.19</v>
      </c>
      <c r="G73" s="39">
        <f t="shared" si="2"/>
        <v>0</v>
      </c>
      <c r="H73" s="9"/>
      <c r="I73" s="39"/>
      <c r="J73" s="38"/>
      <c r="K73" s="39">
        <f>ноя.25!K73+H73-G73</f>
        <v>915.86000000000035</v>
      </c>
    </row>
    <row r="74" spans="1:11" x14ac:dyDescent="0.25">
      <c r="A74" s="11"/>
      <c r="B74" s="14">
        <v>68</v>
      </c>
      <c r="C74" s="39"/>
      <c r="D74" s="39"/>
      <c r="E74" s="39">
        <f t="shared" si="3"/>
        <v>0</v>
      </c>
      <c r="F74" s="46">
        <v>8.25</v>
      </c>
      <c r="G74" s="39">
        <f t="shared" si="2"/>
        <v>0</v>
      </c>
      <c r="H74" s="9"/>
      <c r="I74" s="39"/>
      <c r="J74" s="38"/>
      <c r="K74" s="39">
        <f>ноя.25!K74+H74-G74</f>
        <v>0</v>
      </c>
    </row>
    <row r="75" spans="1:11" x14ac:dyDescent="0.25">
      <c r="A75" s="11"/>
      <c r="B75" s="14">
        <v>69</v>
      </c>
      <c r="C75" s="39"/>
      <c r="D75" s="39"/>
      <c r="E75" s="39">
        <f t="shared" si="3"/>
        <v>0</v>
      </c>
      <c r="F75" s="46">
        <v>8.25</v>
      </c>
      <c r="G75" s="39">
        <f t="shared" si="2"/>
        <v>0</v>
      </c>
      <c r="H75" s="9"/>
      <c r="I75" s="39"/>
      <c r="J75" s="38"/>
      <c r="K75" s="39">
        <f>ноя.25!K75+H75-G75</f>
        <v>-7.33</v>
      </c>
    </row>
    <row r="76" spans="1:11" x14ac:dyDescent="0.25">
      <c r="A76" s="11"/>
      <c r="B76" s="14">
        <v>70</v>
      </c>
      <c r="C76" s="39"/>
      <c r="D76" s="39"/>
      <c r="E76" s="39">
        <f t="shared" si="3"/>
        <v>0</v>
      </c>
      <c r="F76" s="46">
        <v>8.25</v>
      </c>
      <c r="G76" s="39">
        <f t="shared" si="2"/>
        <v>0</v>
      </c>
      <c r="H76" s="9"/>
      <c r="I76" s="39"/>
      <c r="J76" s="38"/>
      <c r="K76" s="39">
        <f>ноя.25!K76+H76-G76</f>
        <v>-811.42000000000053</v>
      </c>
    </row>
    <row r="77" spans="1:11" x14ac:dyDescent="0.25">
      <c r="A77" s="11"/>
      <c r="B77" s="14">
        <v>71</v>
      </c>
      <c r="C77" s="39"/>
      <c r="D77" s="39"/>
      <c r="E77" s="39">
        <f t="shared" si="3"/>
        <v>0</v>
      </c>
      <c r="F77" s="46">
        <v>8.25</v>
      </c>
      <c r="G77" s="39">
        <f t="shared" si="2"/>
        <v>0</v>
      </c>
      <c r="H77" s="9"/>
      <c r="I77" s="39"/>
      <c r="J77" s="38"/>
      <c r="K77" s="39">
        <f>ноя.25!K77+H77-G77</f>
        <v>2095.1399999999994</v>
      </c>
    </row>
    <row r="78" spans="1:11" x14ac:dyDescent="0.25">
      <c r="A78" s="11"/>
      <c r="B78" s="14">
        <v>72</v>
      </c>
      <c r="C78" s="39"/>
      <c r="D78" s="39"/>
      <c r="E78" s="39">
        <f t="shared" si="3"/>
        <v>0</v>
      </c>
      <c r="F78" s="46">
        <v>8.25</v>
      </c>
      <c r="G78" s="39">
        <f t="shared" si="2"/>
        <v>0</v>
      </c>
      <c r="H78" s="9"/>
      <c r="I78" s="39"/>
      <c r="J78" s="38"/>
      <c r="K78" s="39">
        <f>ноя.25!K78+H78-G78</f>
        <v>0</v>
      </c>
    </row>
    <row r="79" spans="1:11" x14ac:dyDescent="0.25">
      <c r="A79" s="11"/>
      <c r="B79" s="14">
        <v>73</v>
      </c>
      <c r="C79" s="39"/>
      <c r="D79" s="39"/>
      <c r="E79" s="39">
        <f t="shared" si="3"/>
        <v>0</v>
      </c>
      <c r="F79" s="46">
        <v>8.25</v>
      </c>
      <c r="G79" s="39">
        <f t="shared" si="2"/>
        <v>0</v>
      </c>
      <c r="H79" s="9"/>
      <c r="I79" s="39"/>
      <c r="J79" s="38"/>
      <c r="K79" s="39">
        <f>ноя.25!K79+H79-G79</f>
        <v>0</v>
      </c>
    </row>
    <row r="80" spans="1:11" x14ac:dyDescent="0.25">
      <c r="A80" s="11"/>
      <c r="B80" s="14">
        <v>74</v>
      </c>
      <c r="C80" s="39"/>
      <c r="D80" s="39"/>
      <c r="E80" s="39">
        <f t="shared" si="3"/>
        <v>0</v>
      </c>
      <c r="F80" s="53">
        <v>0</v>
      </c>
      <c r="G80" s="39">
        <f t="shared" si="2"/>
        <v>0</v>
      </c>
      <c r="H80" s="9"/>
      <c r="I80" s="39"/>
      <c r="J80" s="38"/>
      <c r="K80" s="39">
        <f>ноя.25!K80+H80-G80</f>
        <v>0</v>
      </c>
    </row>
    <row r="81" spans="1:11" x14ac:dyDescent="0.25">
      <c r="A81" s="11"/>
      <c r="B81" s="14">
        <v>75</v>
      </c>
      <c r="C81" s="39"/>
      <c r="D81" s="39"/>
      <c r="E81" s="39">
        <f t="shared" si="3"/>
        <v>0</v>
      </c>
      <c r="F81" s="46">
        <v>8.25</v>
      </c>
      <c r="G81" s="39">
        <f t="shared" si="2"/>
        <v>0</v>
      </c>
      <c r="H81" s="9"/>
      <c r="I81" s="39"/>
      <c r="J81" s="38"/>
      <c r="K81" s="39">
        <f>ноя.25!K81+H81-G81</f>
        <v>17.14</v>
      </c>
    </row>
    <row r="82" spans="1:11" x14ac:dyDescent="0.25">
      <c r="A82" s="11"/>
      <c r="B82" s="14">
        <v>76</v>
      </c>
      <c r="C82" s="39"/>
      <c r="D82" s="39"/>
      <c r="E82" s="39">
        <f t="shared" si="3"/>
        <v>0</v>
      </c>
      <c r="F82" s="53">
        <v>6.19</v>
      </c>
      <c r="G82" s="39">
        <f t="shared" si="2"/>
        <v>0</v>
      </c>
      <c r="H82" s="9"/>
      <c r="I82" s="39"/>
      <c r="J82" s="38"/>
      <c r="K82" s="39">
        <f>ноя.25!K82+H82-G82</f>
        <v>-11206.880000000003</v>
      </c>
    </row>
    <row r="83" spans="1:11" x14ac:dyDescent="0.25">
      <c r="A83" s="11"/>
      <c r="B83" s="14">
        <v>77</v>
      </c>
      <c r="C83" s="39"/>
      <c r="D83" s="39"/>
      <c r="E83" s="39">
        <f t="shared" si="3"/>
        <v>0</v>
      </c>
      <c r="F83" s="53">
        <v>6.19</v>
      </c>
      <c r="G83" s="39">
        <f t="shared" si="2"/>
        <v>0</v>
      </c>
      <c r="H83" s="9"/>
      <c r="I83" s="39"/>
      <c r="J83" s="38"/>
      <c r="K83" s="39">
        <f>ноя.25!K83+H83-G83</f>
        <v>-125828.84000000001</v>
      </c>
    </row>
    <row r="84" spans="1:11" x14ac:dyDescent="0.25">
      <c r="A84" s="11"/>
      <c r="B84" s="14">
        <v>78</v>
      </c>
      <c r="C84" s="39"/>
      <c r="D84" s="39"/>
      <c r="E84" s="39">
        <f t="shared" si="3"/>
        <v>0</v>
      </c>
      <c r="F84" s="46">
        <v>8.25</v>
      </c>
      <c r="G84" s="39">
        <f t="shared" si="2"/>
        <v>0</v>
      </c>
      <c r="H84" s="9"/>
      <c r="I84" s="39"/>
      <c r="J84" s="38"/>
      <c r="K84" s="39">
        <f>ноя.25!K84+H84-G84</f>
        <v>0</v>
      </c>
    </row>
    <row r="85" spans="1:11" x14ac:dyDescent="0.25">
      <c r="A85" s="11"/>
      <c r="B85" s="14">
        <v>79</v>
      </c>
      <c r="C85" s="39"/>
      <c r="D85" s="39"/>
      <c r="E85" s="39">
        <f t="shared" si="3"/>
        <v>0</v>
      </c>
      <c r="F85" s="53">
        <v>0</v>
      </c>
      <c r="G85" s="39">
        <f t="shared" si="2"/>
        <v>0</v>
      </c>
      <c r="H85" s="9"/>
      <c r="I85" s="39"/>
      <c r="J85" s="38"/>
      <c r="K85" s="39">
        <f>ноя.25!K85+H85-G85</f>
        <v>0</v>
      </c>
    </row>
    <row r="86" spans="1:11" x14ac:dyDescent="0.25">
      <c r="A86" s="14"/>
      <c r="B86" s="14">
        <v>80</v>
      </c>
      <c r="C86" s="39"/>
      <c r="D86" s="39"/>
      <c r="E86" s="39">
        <f t="shared" si="3"/>
        <v>0</v>
      </c>
      <c r="F86" s="46">
        <v>8.25</v>
      </c>
      <c r="G86" s="39">
        <f t="shared" si="2"/>
        <v>0</v>
      </c>
      <c r="H86" s="9"/>
      <c r="I86" s="39"/>
      <c r="J86" s="38"/>
      <c r="K86" s="39">
        <f>ноя.25!K86+H86-G86</f>
        <v>0</v>
      </c>
    </row>
    <row r="87" spans="1:11" x14ac:dyDescent="0.25">
      <c r="A87" s="14"/>
      <c r="B87" s="14">
        <v>81</v>
      </c>
      <c r="C87" s="39"/>
      <c r="D87" s="39"/>
      <c r="E87" s="39">
        <f t="shared" si="3"/>
        <v>0</v>
      </c>
      <c r="F87" s="46">
        <v>8.25</v>
      </c>
      <c r="G87" s="39">
        <f t="shared" si="2"/>
        <v>0</v>
      </c>
      <c r="H87" s="9"/>
      <c r="I87" s="39"/>
      <c r="J87" s="38"/>
      <c r="K87" s="39">
        <f>ноя.25!K87+H87-G87</f>
        <v>-8161.26</v>
      </c>
    </row>
    <row r="88" spans="1:11" x14ac:dyDescent="0.25">
      <c r="A88" s="11"/>
      <c r="B88" s="14">
        <v>82</v>
      </c>
      <c r="C88" s="39"/>
      <c r="D88" s="39"/>
      <c r="E88" s="39">
        <f t="shared" si="3"/>
        <v>0</v>
      </c>
      <c r="F88" s="46">
        <v>8.25</v>
      </c>
      <c r="G88" s="39">
        <f t="shared" si="2"/>
        <v>0</v>
      </c>
      <c r="H88" s="9"/>
      <c r="I88" s="39"/>
      <c r="J88" s="38"/>
      <c r="K88" s="39">
        <f>ноя.25!K88+H88-G88</f>
        <v>767.44</v>
      </c>
    </row>
    <row r="89" spans="1:11" x14ac:dyDescent="0.25">
      <c r="A89" s="11"/>
      <c r="B89" s="14">
        <v>83</v>
      </c>
      <c r="C89" s="39"/>
      <c r="D89" s="39"/>
      <c r="E89" s="39">
        <f t="shared" si="3"/>
        <v>0</v>
      </c>
      <c r="F89" s="46">
        <v>8.25</v>
      </c>
      <c r="G89" s="39">
        <f t="shared" si="2"/>
        <v>0</v>
      </c>
      <c r="H89" s="9"/>
      <c r="I89" s="39"/>
      <c r="J89" s="38"/>
      <c r="K89" s="39">
        <f>ноя.25!K89+H89-G89</f>
        <v>0</v>
      </c>
    </row>
    <row r="90" spans="1:11" x14ac:dyDescent="0.25">
      <c r="A90" s="11"/>
      <c r="B90" s="14">
        <v>84</v>
      </c>
      <c r="C90" s="39"/>
      <c r="D90" s="39"/>
      <c r="E90" s="39">
        <f t="shared" si="3"/>
        <v>0</v>
      </c>
      <c r="F90" s="46">
        <v>8.25</v>
      </c>
      <c r="G90" s="39">
        <f t="shared" si="2"/>
        <v>0</v>
      </c>
      <c r="H90" s="9"/>
      <c r="I90" s="39"/>
      <c r="J90" s="38"/>
      <c r="K90" s="39">
        <f>ноя.25!K90+H90-G90</f>
        <v>-7845.29</v>
      </c>
    </row>
    <row r="91" spans="1:11" x14ac:dyDescent="0.25">
      <c r="A91" s="11"/>
      <c r="B91" s="14">
        <v>85</v>
      </c>
      <c r="C91" s="39"/>
      <c r="D91" s="39"/>
      <c r="E91" s="39">
        <f t="shared" si="3"/>
        <v>0</v>
      </c>
      <c r="F91" s="46">
        <v>8.25</v>
      </c>
      <c r="G91" s="39">
        <f t="shared" si="2"/>
        <v>0</v>
      </c>
      <c r="H91" s="9"/>
      <c r="I91" s="39"/>
      <c r="J91" s="38"/>
      <c r="K91" s="39">
        <f>ноя.25!K91+H91-G91</f>
        <v>0</v>
      </c>
    </row>
    <row r="92" spans="1:11" x14ac:dyDescent="0.25">
      <c r="A92" s="11"/>
      <c r="B92" s="14">
        <v>86</v>
      </c>
      <c r="C92" s="39"/>
      <c r="D92" s="39"/>
      <c r="E92" s="39">
        <f t="shared" si="3"/>
        <v>0</v>
      </c>
      <c r="F92" s="61">
        <v>0</v>
      </c>
      <c r="G92" s="39">
        <f t="shared" si="2"/>
        <v>0</v>
      </c>
      <c r="H92" s="9"/>
      <c r="I92" s="39"/>
      <c r="J92" s="38"/>
      <c r="K92" s="39">
        <f>ноя.25!K92+H92-G92</f>
        <v>0</v>
      </c>
    </row>
    <row r="93" spans="1:11" x14ac:dyDescent="0.25">
      <c r="A93" s="11"/>
      <c r="B93" s="14">
        <v>87</v>
      </c>
      <c r="C93" s="39"/>
      <c r="D93" s="39"/>
      <c r="E93" s="39">
        <f t="shared" si="3"/>
        <v>0</v>
      </c>
      <c r="F93" s="46">
        <v>8.25</v>
      </c>
      <c r="G93" s="39">
        <f t="shared" si="2"/>
        <v>0</v>
      </c>
      <c r="H93" s="9"/>
      <c r="I93" s="39"/>
      <c r="J93" s="38"/>
      <c r="K93" s="39">
        <f>ноя.25!K93+H93-G93</f>
        <v>1368.0999999999995</v>
      </c>
    </row>
    <row r="94" spans="1:11" x14ac:dyDescent="0.25">
      <c r="A94" s="11"/>
      <c r="B94" s="14">
        <v>88</v>
      </c>
      <c r="C94" s="39"/>
      <c r="D94" s="39"/>
      <c r="E94" s="39">
        <f t="shared" si="3"/>
        <v>0</v>
      </c>
      <c r="F94" s="46">
        <v>8.25</v>
      </c>
      <c r="G94" s="39">
        <f t="shared" si="2"/>
        <v>0</v>
      </c>
      <c r="H94" s="9"/>
      <c r="I94" s="39"/>
      <c r="J94" s="38"/>
      <c r="K94" s="39">
        <f>ноя.25!K94+H94-G94</f>
        <v>-21477.019999999997</v>
      </c>
    </row>
    <row r="95" spans="1:11" x14ac:dyDescent="0.25">
      <c r="A95" s="11"/>
      <c r="B95" s="14">
        <v>89</v>
      </c>
      <c r="C95" s="39"/>
      <c r="D95" s="39"/>
      <c r="E95" s="39">
        <f t="shared" si="3"/>
        <v>0</v>
      </c>
      <c r="F95" s="46">
        <v>8.25</v>
      </c>
      <c r="G95" s="39">
        <f t="shared" si="2"/>
        <v>0</v>
      </c>
      <c r="H95" s="9"/>
      <c r="I95" s="39"/>
      <c r="J95" s="38"/>
      <c r="K95" s="39">
        <f>ноя.25!K95+H95-G95</f>
        <v>-959.47999999999956</v>
      </c>
    </row>
    <row r="96" spans="1:11" x14ac:dyDescent="0.25">
      <c r="A96" s="11"/>
      <c r="B96" s="14">
        <v>90</v>
      </c>
      <c r="C96" s="39"/>
      <c r="D96" s="39"/>
      <c r="E96" s="39">
        <f t="shared" si="3"/>
        <v>0</v>
      </c>
      <c r="F96" s="46">
        <v>8.25</v>
      </c>
      <c r="G96" s="39">
        <f t="shared" si="2"/>
        <v>0</v>
      </c>
      <c r="H96" s="9"/>
      <c r="I96" s="39"/>
      <c r="J96" s="38"/>
      <c r="K96" s="39">
        <f>ноя.25!K96+H96-G96</f>
        <v>0</v>
      </c>
    </row>
    <row r="97" spans="1:11" x14ac:dyDescent="0.25">
      <c r="A97" s="11"/>
      <c r="B97" s="14">
        <v>91</v>
      </c>
      <c r="C97" s="39"/>
      <c r="D97" s="39"/>
      <c r="E97" s="39">
        <f t="shared" si="3"/>
        <v>0</v>
      </c>
      <c r="F97" s="46">
        <v>8.25</v>
      </c>
      <c r="G97" s="39">
        <f t="shared" si="2"/>
        <v>0</v>
      </c>
      <c r="H97" s="9"/>
      <c r="I97" s="39"/>
      <c r="J97" s="38"/>
      <c r="K97" s="39">
        <f>ноя.25!K97+H97-G97</f>
        <v>808.41000000000008</v>
      </c>
    </row>
    <row r="98" spans="1:11" x14ac:dyDescent="0.25">
      <c r="A98" s="11"/>
      <c r="B98" s="14">
        <v>92</v>
      </c>
      <c r="C98" s="39"/>
      <c r="D98" s="39"/>
      <c r="E98" s="39">
        <f t="shared" si="3"/>
        <v>0</v>
      </c>
      <c r="F98" s="46">
        <v>8.25</v>
      </c>
      <c r="G98" s="39">
        <f t="shared" si="2"/>
        <v>0</v>
      </c>
      <c r="H98" s="9"/>
      <c r="I98" s="39"/>
      <c r="J98" s="38"/>
      <c r="K98" s="39">
        <f>ноя.25!K98+H98-G98</f>
        <v>-15.58</v>
      </c>
    </row>
    <row r="99" spans="1:11" x14ac:dyDescent="0.25">
      <c r="A99" s="11"/>
      <c r="B99" s="14">
        <v>93</v>
      </c>
      <c r="C99" s="39"/>
      <c r="D99" s="39"/>
      <c r="E99" s="39">
        <f t="shared" si="3"/>
        <v>0</v>
      </c>
      <c r="F99" s="46">
        <v>8.25</v>
      </c>
      <c r="G99" s="39">
        <f t="shared" si="2"/>
        <v>0</v>
      </c>
      <c r="H99" s="9"/>
      <c r="I99" s="39"/>
      <c r="J99" s="38"/>
      <c r="K99" s="39">
        <f>ноя.25!K99+H99-G99</f>
        <v>0</v>
      </c>
    </row>
    <row r="100" spans="1:11" x14ac:dyDescent="0.25">
      <c r="A100" s="14"/>
      <c r="B100" s="14">
        <v>94</v>
      </c>
      <c r="C100" s="39"/>
      <c r="D100" s="39"/>
      <c r="E100" s="39">
        <f t="shared" si="3"/>
        <v>0</v>
      </c>
      <c r="F100" s="46">
        <v>8.25</v>
      </c>
      <c r="G100" s="39">
        <f t="shared" si="2"/>
        <v>0</v>
      </c>
      <c r="H100" s="9"/>
      <c r="I100" s="39"/>
      <c r="J100" s="38"/>
      <c r="K100" s="39">
        <f>ноя.25!K100+H100-G100</f>
        <v>-486.74000000000069</v>
      </c>
    </row>
    <row r="101" spans="1:11" x14ac:dyDescent="0.25">
      <c r="A101" s="11"/>
      <c r="B101" s="14">
        <v>95</v>
      </c>
      <c r="C101" s="39"/>
      <c r="D101" s="39"/>
      <c r="E101" s="39">
        <f t="shared" si="3"/>
        <v>0</v>
      </c>
      <c r="F101" s="46">
        <v>8.25</v>
      </c>
      <c r="G101" s="39">
        <f t="shared" si="2"/>
        <v>0</v>
      </c>
      <c r="H101" s="9"/>
      <c r="I101" s="39"/>
      <c r="J101" s="38"/>
      <c r="K101" s="39">
        <f>ноя.25!K101+H101-G101</f>
        <v>0</v>
      </c>
    </row>
    <row r="102" spans="1:11" x14ac:dyDescent="0.25">
      <c r="A102" s="11"/>
      <c r="B102" s="14">
        <v>96</v>
      </c>
      <c r="C102" s="39"/>
      <c r="D102" s="39"/>
      <c r="E102" s="39">
        <f t="shared" si="3"/>
        <v>0</v>
      </c>
      <c r="F102" s="53">
        <v>0</v>
      </c>
      <c r="G102" s="39">
        <f t="shared" si="2"/>
        <v>0</v>
      </c>
      <c r="H102" s="9"/>
      <c r="I102" s="39"/>
      <c r="J102" s="38"/>
      <c r="K102" s="39">
        <f>ноя.25!K102+H102-G102</f>
        <v>0</v>
      </c>
    </row>
    <row r="103" spans="1:11" x14ac:dyDescent="0.25">
      <c r="A103" s="11"/>
      <c r="B103" s="14">
        <v>97</v>
      </c>
      <c r="C103" s="39"/>
      <c r="D103" s="39"/>
      <c r="E103" s="39">
        <f t="shared" si="3"/>
        <v>0</v>
      </c>
      <c r="F103" s="46">
        <v>8.25</v>
      </c>
      <c r="G103" s="39">
        <f t="shared" si="2"/>
        <v>0</v>
      </c>
      <c r="H103" s="9"/>
      <c r="I103" s="39"/>
      <c r="J103" s="38"/>
      <c r="K103" s="39">
        <f>ноя.25!K103+H103-G103</f>
        <v>-20364.71</v>
      </c>
    </row>
    <row r="104" spans="1:11" x14ac:dyDescent="0.25">
      <c r="A104" s="11"/>
      <c r="B104" s="14">
        <v>98</v>
      </c>
      <c r="C104" s="39"/>
      <c r="D104" s="39"/>
      <c r="E104" s="39">
        <f t="shared" si="3"/>
        <v>0</v>
      </c>
      <c r="F104" s="61">
        <v>6.19</v>
      </c>
      <c r="G104" s="39">
        <f t="shared" si="2"/>
        <v>0</v>
      </c>
      <c r="H104" s="9"/>
      <c r="I104" s="39"/>
      <c r="J104" s="38"/>
      <c r="K104" s="39">
        <f>ноя.25!K104+H104-G104</f>
        <v>-7870.6500000000005</v>
      </c>
    </row>
    <row r="105" spans="1:11" x14ac:dyDescent="0.25">
      <c r="A105" s="11"/>
      <c r="B105" s="14">
        <v>99</v>
      </c>
      <c r="C105" s="39"/>
      <c r="D105" s="39"/>
      <c r="E105" s="39">
        <f t="shared" si="3"/>
        <v>0</v>
      </c>
      <c r="F105" s="61">
        <v>6.19</v>
      </c>
      <c r="G105" s="39">
        <f t="shared" si="2"/>
        <v>0</v>
      </c>
      <c r="H105" s="9"/>
      <c r="I105" s="39"/>
      <c r="J105" s="38"/>
      <c r="K105" s="39">
        <f>ноя.25!K105+H105-G105</f>
        <v>-6642.3600000000006</v>
      </c>
    </row>
    <row r="106" spans="1:11" x14ac:dyDescent="0.25">
      <c r="A106" s="11"/>
      <c r="B106" s="14">
        <v>100</v>
      </c>
      <c r="C106" s="39"/>
      <c r="D106" s="39"/>
      <c r="E106" s="39">
        <f t="shared" si="3"/>
        <v>0</v>
      </c>
      <c r="F106" s="46">
        <v>8.25</v>
      </c>
      <c r="G106" s="39">
        <f t="shared" si="2"/>
        <v>0</v>
      </c>
      <c r="H106" s="9"/>
      <c r="I106" s="39"/>
      <c r="J106" s="38"/>
      <c r="K106" s="39">
        <f>ноя.25!K106+H106-G106</f>
        <v>-38569.100000000006</v>
      </c>
    </row>
    <row r="107" spans="1:11" x14ac:dyDescent="0.25">
      <c r="A107" s="11"/>
      <c r="B107" s="14">
        <v>101</v>
      </c>
      <c r="C107" s="39"/>
      <c r="D107" s="39"/>
      <c r="E107" s="39">
        <f t="shared" si="3"/>
        <v>0</v>
      </c>
      <c r="F107" s="46">
        <v>8.25</v>
      </c>
      <c r="G107" s="39">
        <f t="shared" si="2"/>
        <v>0</v>
      </c>
      <c r="H107" s="9"/>
      <c r="I107" s="39"/>
      <c r="J107" s="38"/>
      <c r="K107" s="39">
        <f>ноя.25!K107+H107-G107</f>
        <v>0</v>
      </c>
    </row>
    <row r="108" spans="1:11" x14ac:dyDescent="0.25">
      <c r="A108" s="11"/>
      <c r="B108" s="14">
        <v>102</v>
      </c>
      <c r="C108" s="39"/>
      <c r="D108" s="39"/>
      <c r="E108" s="39">
        <f t="shared" si="3"/>
        <v>0</v>
      </c>
      <c r="F108" s="46">
        <v>8.25</v>
      </c>
      <c r="G108" s="39">
        <f t="shared" si="2"/>
        <v>0</v>
      </c>
      <c r="H108" s="9"/>
      <c r="I108" s="39"/>
      <c r="J108" s="38"/>
      <c r="K108" s="39">
        <f>ноя.25!K108+H108-G108</f>
        <v>0</v>
      </c>
    </row>
    <row r="109" spans="1:11" x14ac:dyDescent="0.25">
      <c r="A109" s="11"/>
      <c r="B109" s="14">
        <v>103</v>
      </c>
      <c r="C109" s="39"/>
      <c r="D109" s="39"/>
      <c r="E109" s="39">
        <f t="shared" si="3"/>
        <v>0</v>
      </c>
      <c r="F109" s="53">
        <v>6.19</v>
      </c>
      <c r="G109" s="39">
        <f t="shared" si="2"/>
        <v>0</v>
      </c>
      <c r="H109" s="9"/>
      <c r="I109" s="39"/>
      <c r="J109" s="38"/>
      <c r="K109" s="39">
        <f>ноя.25!K109+H109-G109</f>
        <v>-5849.8700000000008</v>
      </c>
    </row>
    <row r="110" spans="1:11" x14ac:dyDescent="0.25">
      <c r="A110" s="11"/>
      <c r="B110" s="14">
        <v>104</v>
      </c>
      <c r="C110" s="39"/>
      <c r="D110" s="39"/>
      <c r="E110" s="39">
        <f t="shared" si="3"/>
        <v>0</v>
      </c>
      <c r="F110" s="46">
        <v>8.25</v>
      </c>
      <c r="G110" s="39">
        <f t="shared" si="2"/>
        <v>0</v>
      </c>
      <c r="H110" s="9"/>
      <c r="I110" s="39"/>
      <c r="J110" s="38"/>
      <c r="K110" s="39">
        <f>ноя.25!K110+H110-G110</f>
        <v>-1008.8</v>
      </c>
    </row>
    <row r="111" spans="1:11" x14ac:dyDescent="0.25">
      <c r="A111" s="11"/>
      <c r="B111" s="14">
        <v>105</v>
      </c>
      <c r="C111" s="39"/>
      <c r="D111" s="39"/>
      <c r="E111" s="39">
        <f t="shared" si="3"/>
        <v>0</v>
      </c>
      <c r="F111" s="46">
        <v>8.25</v>
      </c>
      <c r="G111" s="39">
        <f t="shared" si="2"/>
        <v>0</v>
      </c>
      <c r="H111" s="9"/>
      <c r="I111" s="39"/>
      <c r="J111" s="38"/>
      <c r="K111" s="39">
        <f>ноя.25!K111+H111-G111</f>
        <v>-28.930000000000291</v>
      </c>
    </row>
    <row r="112" spans="1:11" x14ac:dyDescent="0.25">
      <c r="A112" s="11"/>
      <c r="B112" s="14">
        <v>106</v>
      </c>
      <c r="C112" s="39"/>
      <c r="D112" s="39"/>
      <c r="E112" s="39">
        <f t="shared" si="3"/>
        <v>0</v>
      </c>
      <c r="F112" s="46">
        <v>8.25</v>
      </c>
      <c r="G112" s="39">
        <f t="shared" si="2"/>
        <v>0</v>
      </c>
      <c r="H112" s="9"/>
      <c r="I112" s="39"/>
      <c r="J112" s="38"/>
      <c r="K112" s="39">
        <f>ноя.25!K112+H112-G112</f>
        <v>0</v>
      </c>
    </row>
    <row r="113" spans="1:11" x14ac:dyDescent="0.25">
      <c r="A113" s="11"/>
      <c r="B113" s="14">
        <v>107</v>
      </c>
      <c r="C113" s="39"/>
      <c r="D113" s="39"/>
      <c r="E113" s="39">
        <f t="shared" si="3"/>
        <v>0</v>
      </c>
      <c r="F113" s="46">
        <v>8.25</v>
      </c>
      <c r="G113" s="39">
        <f t="shared" si="2"/>
        <v>0</v>
      </c>
      <c r="H113" s="9"/>
      <c r="I113" s="39"/>
      <c r="J113" s="38"/>
      <c r="K113" s="39">
        <f>ноя.25!K113+H113-G113</f>
        <v>2794.79</v>
      </c>
    </row>
    <row r="114" spans="1:11" x14ac:dyDescent="0.25">
      <c r="A114" s="11"/>
      <c r="B114" s="14">
        <v>108</v>
      </c>
      <c r="C114" s="39"/>
      <c r="D114" s="39"/>
      <c r="E114" s="39">
        <f t="shared" si="3"/>
        <v>0</v>
      </c>
      <c r="F114" s="46">
        <v>8.25</v>
      </c>
      <c r="G114" s="39">
        <f t="shared" si="2"/>
        <v>0</v>
      </c>
      <c r="H114" s="9"/>
      <c r="I114" s="39"/>
      <c r="J114" s="38"/>
      <c r="K114" s="39">
        <f>ноя.25!K114+H114-G114</f>
        <v>0</v>
      </c>
    </row>
    <row r="115" spans="1:11" x14ac:dyDescent="0.25">
      <c r="A115" s="11"/>
      <c r="B115" s="14">
        <v>109</v>
      </c>
      <c r="C115" s="39"/>
      <c r="D115" s="39"/>
      <c r="E115" s="39">
        <f t="shared" si="3"/>
        <v>0</v>
      </c>
      <c r="F115" s="46">
        <v>8.25</v>
      </c>
      <c r="G115" s="39">
        <f t="shared" si="2"/>
        <v>0</v>
      </c>
      <c r="H115" s="9"/>
      <c r="I115" s="39"/>
      <c r="J115" s="38"/>
      <c r="K115" s="39">
        <f>ноя.25!K115+H115-G115</f>
        <v>0</v>
      </c>
    </row>
    <row r="116" spans="1:11" x14ac:dyDescent="0.25">
      <c r="A116" s="11"/>
      <c r="B116" s="14">
        <v>110</v>
      </c>
      <c r="C116" s="39"/>
      <c r="D116" s="39"/>
      <c r="E116" s="39">
        <f t="shared" si="3"/>
        <v>0</v>
      </c>
      <c r="F116" s="46">
        <v>8.25</v>
      </c>
      <c r="G116" s="39">
        <f t="shared" si="2"/>
        <v>0</v>
      </c>
      <c r="H116" s="9"/>
      <c r="I116" s="39"/>
      <c r="J116" s="38"/>
      <c r="K116" s="39">
        <f>ноя.25!K116+H116-G116</f>
        <v>0</v>
      </c>
    </row>
    <row r="117" spans="1:11" x14ac:dyDescent="0.25">
      <c r="A117" s="11"/>
      <c r="B117" s="14">
        <v>111</v>
      </c>
      <c r="C117" s="39"/>
      <c r="D117" s="39"/>
      <c r="E117" s="39">
        <f t="shared" si="3"/>
        <v>0</v>
      </c>
      <c r="F117" s="46">
        <v>8.25</v>
      </c>
      <c r="G117" s="39">
        <f t="shared" si="2"/>
        <v>0</v>
      </c>
      <c r="H117" s="9"/>
      <c r="I117" s="39"/>
      <c r="J117" s="38"/>
      <c r="K117" s="39">
        <f>ноя.25!K117+H117-G117</f>
        <v>3837.8500000000004</v>
      </c>
    </row>
    <row r="118" spans="1:11" x14ac:dyDescent="0.25">
      <c r="A118" s="11"/>
      <c r="B118" s="14">
        <v>112</v>
      </c>
      <c r="C118" s="39"/>
      <c r="D118" s="39"/>
      <c r="E118" s="39">
        <f t="shared" si="3"/>
        <v>0</v>
      </c>
      <c r="F118" s="53">
        <v>0</v>
      </c>
      <c r="G118" s="39">
        <f t="shared" si="2"/>
        <v>0</v>
      </c>
      <c r="H118" s="9"/>
      <c r="I118" s="39"/>
      <c r="J118" s="38"/>
      <c r="K118" s="39">
        <f>ноя.25!K118+H118-G118</f>
        <v>0</v>
      </c>
    </row>
    <row r="119" spans="1:11" x14ac:dyDescent="0.25">
      <c r="A119" s="11"/>
      <c r="B119" s="14">
        <v>113</v>
      </c>
      <c r="C119" s="39"/>
      <c r="D119" s="39"/>
      <c r="E119" s="39">
        <f t="shared" si="3"/>
        <v>0</v>
      </c>
      <c r="F119" s="46">
        <v>8.25</v>
      </c>
      <c r="G119" s="39">
        <f t="shared" si="2"/>
        <v>0</v>
      </c>
      <c r="H119" s="9"/>
      <c r="I119" s="39"/>
      <c r="J119" s="38"/>
      <c r="K119" s="39">
        <f>ноя.25!K119+H119-G119</f>
        <v>0</v>
      </c>
    </row>
    <row r="120" spans="1:11" x14ac:dyDescent="0.25">
      <c r="A120" s="14"/>
      <c r="B120" s="14">
        <v>114</v>
      </c>
      <c r="C120" s="39"/>
      <c r="D120" s="39"/>
      <c r="E120" s="39">
        <f t="shared" si="3"/>
        <v>0</v>
      </c>
      <c r="F120" s="46">
        <v>8.25</v>
      </c>
      <c r="G120" s="39">
        <f t="shared" si="2"/>
        <v>0</v>
      </c>
      <c r="H120" s="9"/>
      <c r="I120" s="39"/>
      <c r="J120" s="38"/>
      <c r="K120" s="39">
        <f>ноя.25!K120+H120-G120</f>
        <v>-1014.75</v>
      </c>
    </row>
    <row r="121" spans="1:11" x14ac:dyDescent="0.25">
      <c r="A121" s="11"/>
      <c r="B121" s="14">
        <v>115</v>
      </c>
      <c r="C121" s="39"/>
      <c r="D121" s="39"/>
      <c r="E121" s="39">
        <f t="shared" si="3"/>
        <v>0</v>
      </c>
      <c r="F121" s="53">
        <v>0</v>
      </c>
      <c r="G121" s="39">
        <f t="shared" si="2"/>
        <v>0</v>
      </c>
      <c r="H121" s="9"/>
      <c r="I121" s="39"/>
      <c r="J121" s="38"/>
      <c r="K121" s="39">
        <f>ноя.25!K121+H121-G121</f>
        <v>8960</v>
      </c>
    </row>
    <row r="122" spans="1:11" x14ac:dyDescent="0.25">
      <c r="A122" s="11"/>
      <c r="B122" s="14">
        <v>116</v>
      </c>
      <c r="C122" s="39"/>
      <c r="D122" s="39"/>
      <c r="E122" s="39">
        <f t="shared" si="3"/>
        <v>0</v>
      </c>
      <c r="F122" s="53">
        <v>0</v>
      </c>
      <c r="G122" s="39">
        <f t="shared" si="2"/>
        <v>0</v>
      </c>
      <c r="H122" s="9"/>
      <c r="I122" s="39"/>
      <c r="J122" s="38"/>
      <c r="K122" s="39">
        <f>ноя.25!K122+H122-G122</f>
        <v>0</v>
      </c>
    </row>
    <row r="123" spans="1:11" x14ac:dyDescent="0.25">
      <c r="A123" s="11"/>
      <c r="B123" s="14">
        <v>117</v>
      </c>
      <c r="C123" s="39"/>
      <c r="D123" s="39"/>
      <c r="E123" s="39">
        <f t="shared" si="3"/>
        <v>0</v>
      </c>
      <c r="F123" s="53">
        <v>0</v>
      </c>
      <c r="G123" s="39">
        <f t="shared" si="2"/>
        <v>0</v>
      </c>
      <c r="H123" s="9"/>
      <c r="I123" s="39"/>
      <c r="J123" s="38"/>
      <c r="K123" s="39">
        <f>ноя.25!K123+H123-G123</f>
        <v>0</v>
      </c>
    </row>
    <row r="124" spans="1:11" x14ac:dyDescent="0.25">
      <c r="A124" s="11"/>
      <c r="B124" s="14">
        <v>118</v>
      </c>
      <c r="C124" s="39"/>
      <c r="D124" s="39"/>
      <c r="E124" s="39">
        <f t="shared" si="3"/>
        <v>0</v>
      </c>
      <c r="F124" s="46">
        <v>8.25</v>
      </c>
      <c r="G124" s="39">
        <f t="shared" si="2"/>
        <v>0</v>
      </c>
      <c r="H124" s="9"/>
      <c r="I124" s="39"/>
      <c r="J124" s="38"/>
      <c r="K124" s="39">
        <f>ноя.25!K124+H124-G124</f>
        <v>-3369.4</v>
      </c>
    </row>
    <row r="125" spans="1:11" x14ac:dyDescent="0.25">
      <c r="A125" s="11"/>
      <c r="B125" s="14">
        <v>119</v>
      </c>
      <c r="C125" s="39"/>
      <c r="D125" s="39"/>
      <c r="E125" s="39">
        <f t="shared" si="3"/>
        <v>0</v>
      </c>
      <c r="F125" s="46">
        <v>8.25</v>
      </c>
      <c r="G125" s="39">
        <f t="shared" si="2"/>
        <v>0</v>
      </c>
      <c r="H125" s="9"/>
      <c r="I125" s="39"/>
      <c r="J125" s="38"/>
      <c r="K125" s="39">
        <f>ноя.25!K125+H125-G125</f>
        <v>-3523.4099999999962</v>
      </c>
    </row>
    <row r="126" spans="1:11" x14ac:dyDescent="0.25">
      <c r="A126" s="11"/>
      <c r="B126" s="14">
        <v>120</v>
      </c>
      <c r="C126" s="39"/>
      <c r="D126" s="39"/>
      <c r="E126" s="39">
        <f t="shared" si="3"/>
        <v>0</v>
      </c>
      <c r="F126" s="46">
        <v>8.25</v>
      </c>
      <c r="G126" s="39">
        <f t="shared" si="2"/>
        <v>0</v>
      </c>
      <c r="H126" s="9"/>
      <c r="I126" s="39"/>
      <c r="J126" s="38"/>
      <c r="K126" s="39">
        <f>ноя.25!K126+H126-G126</f>
        <v>0</v>
      </c>
    </row>
    <row r="127" spans="1:11" x14ac:dyDescent="0.25">
      <c r="A127" s="11"/>
      <c r="B127" s="14">
        <v>121</v>
      </c>
      <c r="C127" s="39"/>
      <c r="D127" s="39"/>
      <c r="E127" s="39">
        <f t="shared" si="3"/>
        <v>0</v>
      </c>
      <c r="F127" s="46">
        <v>8.25</v>
      </c>
      <c r="G127" s="39">
        <f t="shared" si="2"/>
        <v>0</v>
      </c>
      <c r="H127" s="9"/>
      <c r="I127" s="39"/>
      <c r="J127" s="38"/>
      <c r="K127" s="39">
        <f>ноя.25!K127+H127-G127</f>
        <v>0</v>
      </c>
    </row>
    <row r="128" spans="1:11" x14ac:dyDescent="0.25">
      <c r="A128" s="11"/>
      <c r="B128" s="14">
        <v>122</v>
      </c>
      <c r="C128" s="39"/>
      <c r="D128" s="39"/>
      <c r="E128" s="39">
        <f t="shared" si="3"/>
        <v>0</v>
      </c>
      <c r="F128" s="46">
        <v>8.25</v>
      </c>
      <c r="G128" s="39">
        <f t="shared" si="2"/>
        <v>0</v>
      </c>
      <c r="H128" s="9"/>
      <c r="I128" s="39"/>
      <c r="J128" s="38"/>
      <c r="K128" s="39">
        <f>ноя.25!K128+H128-G128</f>
        <v>0</v>
      </c>
    </row>
    <row r="129" spans="1:11" x14ac:dyDescent="0.25">
      <c r="A129" s="11"/>
      <c r="B129" s="14">
        <v>123</v>
      </c>
      <c r="C129" s="39"/>
      <c r="D129" s="39"/>
      <c r="E129" s="39">
        <f t="shared" si="3"/>
        <v>0</v>
      </c>
      <c r="F129" s="46">
        <v>8.25</v>
      </c>
      <c r="G129" s="39">
        <f t="shared" si="2"/>
        <v>0</v>
      </c>
      <c r="H129" s="9"/>
      <c r="I129" s="39"/>
      <c r="J129" s="38"/>
      <c r="K129" s="39">
        <f>ноя.25!K129+H129-G129</f>
        <v>0</v>
      </c>
    </row>
    <row r="130" spans="1:11" x14ac:dyDescent="0.25">
      <c r="A130" s="11"/>
      <c r="B130" s="14">
        <v>124</v>
      </c>
      <c r="C130" s="39"/>
      <c r="D130" s="39"/>
      <c r="E130" s="39">
        <f t="shared" si="3"/>
        <v>0</v>
      </c>
      <c r="F130" s="46">
        <v>8.25</v>
      </c>
      <c r="G130" s="39">
        <f t="shared" si="2"/>
        <v>0</v>
      </c>
      <c r="H130" s="9"/>
      <c r="I130" s="39"/>
      <c r="J130" s="38"/>
      <c r="K130" s="39">
        <f>ноя.25!K130+H130-G130</f>
        <v>0</v>
      </c>
    </row>
    <row r="131" spans="1:11" x14ac:dyDescent="0.25">
      <c r="A131" s="11"/>
      <c r="B131" s="14">
        <v>125</v>
      </c>
      <c r="C131" s="39"/>
      <c r="D131" s="39"/>
      <c r="E131" s="39">
        <f t="shared" si="3"/>
        <v>0</v>
      </c>
      <c r="F131" s="46">
        <v>8.25</v>
      </c>
      <c r="G131" s="39">
        <f t="shared" si="2"/>
        <v>0</v>
      </c>
      <c r="H131" s="9"/>
      <c r="I131" s="39"/>
      <c r="J131" s="38"/>
      <c r="K131" s="39">
        <f>ноя.25!K131+H131-G131</f>
        <v>0</v>
      </c>
    </row>
    <row r="132" spans="1:11" x14ac:dyDescent="0.25">
      <c r="A132" s="11"/>
      <c r="B132" s="14">
        <v>126</v>
      </c>
      <c r="C132" s="39"/>
      <c r="D132" s="39"/>
      <c r="E132" s="39">
        <f t="shared" si="3"/>
        <v>0</v>
      </c>
      <c r="F132" s="46">
        <v>8.25</v>
      </c>
      <c r="G132" s="39">
        <f t="shared" si="2"/>
        <v>0</v>
      </c>
      <c r="H132" s="9"/>
      <c r="I132" s="39"/>
      <c r="J132" s="38"/>
      <c r="K132" s="39">
        <f>ноя.25!K132+H132-G132</f>
        <v>0</v>
      </c>
    </row>
    <row r="133" spans="1:11" x14ac:dyDescent="0.25">
      <c r="A133" s="11"/>
      <c r="B133" s="14">
        <v>127</v>
      </c>
      <c r="C133" s="39"/>
      <c r="D133" s="39"/>
      <c r="E133" s="39">
        <f t="shared" si="3"/>
        <v>0</v>
      </c>
      <c r="F133" s="46">
        <v>8.25</v>
      </c>
      <c r="G133" s="39">
        <f t="shared" si="2"/>
        <v>0</v>
      </c>
      <c r="H133" s="9"/>
      <c r="I133" s="39"/>
      <c r="J133" s="38"/>
      <c r="K133" s="39">
        <f>ноя.25!K133+H133-G133</f>
        <v>0</v>
      </c>
    </row>
    <row r="134" spans="1:11" x14ac:dyDescent="0.25">
      <c r="A134" s="11"/>
      <c r="B134" s="14">
        <v>128</v>
      </c>
      <c r="C134" s="39"/>
      <c r="D134" s="39"/>
      <c r="E134" s="39">
        <f t="shared" si="3"/>
        <v>0</v>
      </c>
      <c r="F134" s="46">
        <v>8.25</v>
      </c>
      <c r="G134" s="39">
        <f t="shared" si="2"/>
        <v>0</v>
      </c>
      <c r="H134" s="9"/>
      <c r="I134" s="39"/>
      <c r="J134" s="38"/>
      <c r="K134" s="39">
        <f>ноя.25!K134+H134-G134</f>
        <v>0</v>
      </c>
    </row>
    <row r="135" spans="1:11" x14ac:dyDescent="0.25">
      <c r="A135" s="11"/>
      <c r="B135" s="14">
        <v>129</v>
      </c>
      <c r="C135" s="39"/>
      <c r="D135" s="39"/>
      <c r="E135" s="39">
        <f t="shared" si="3"/>
        <v>0</v>
      </c>
      <c r="F135" s="46">
        <v>8.25</v>
      </c>
      <c r="G135" s="39">
        <f t="shared" si="2"/>
        <v>0</v>
      </c>
      <c r="H135" s="9"/>
      <c r="I135" s="39"/>
      <c r="J135" s="38"/>
      <c r="K135" s="39">
        <f>ноя.25!K135+H135-G135</f>
        <v>0</v>
      </c>
    </row>
    <row r="136" spans="1:11" x14ac:dyDescent="0.25">
      <c r="A136" s="11"/>
      <c r="B136" s="14">
        <v>130</v>
      </c>
      <c r="C136" s="39"/>
      <c r="D136" s="39"/>
      <c r="E136" s="39">
        <f t="shared" si="3"/>
        <v>0</v>
      </c>
      <c r="F136" s="46">
        <v>8.25</v>
      </c>
      <c r="G136" s="39">
        <f t="shared" si="2"/>
        <v>0</v>
      </c>
      <c r="H136" s="9"/>
      <c r="I136" s="39"/>
      <c r="J136" s="38"/>
      <c r="K136" s="39">
        <f>ноя.25!K136+H136-G136</f>
        <v>0</v>
      </c>
    </row>
    <row r="137" spans="1:11" x14ac:dyDescent="0.25">
      <c r="A137" s="11"/>
      <c r="B137" s="14">
        <v>131</v>
      </c>
      <c r="C137" s="39"/>
      <c r="D137" s="39"/>
      <c r="E137" s="39">
        <f t="shared" ref="E137:E163" si="4">D137-C137</f>
        <v>0</v>
      </c>
      <c r="F137" s="46">
        <v>8.25</v>
      </c>
      <c r="G137" s="39">
        <f t="shared" si="2"/>
        <v>0</v>
      </c>
      <c r="H137" s="9"/>
      <c r="I137" s="39"/>
      <c r="J137" s="38"/>
      <c r="K137" s="39">
        <f>ноя.25!K137+H137-G137</f>
        <v>0</v>
      </c>
    </row>
    <row r="138" spans="1:11" x14ac:dyDescent="0.25">
      <c r="A138" s="11"/>
      <c r="B138" s="14">
        <v>132</v>
      </c>
      <c r="C138" s="39"/>
      <c r="D138" s="39"/>
      <c r="E138" s="39">
        <f t="shared" si="4"/>
        <v>0</v>
      </c>
      <c r="F138" s="46">
        <v>8.25</v>
      </c>
      <c r="G138" s="39">
        <f t="shared" ref="G138:G163" si="5">F138*E138</f>
        <v>0</v>
      </c>
      <c r="H138" s="9"/>
      <c r="I138" s="39"/>
      <c r="J138" s="38"/>
      <c r="K138" s="39">
        <f>ноя.25!K138+H138-G138</f>
        <v>0</v>
      </c>
    </row>
    <row r="139" spans="1:11" x14ac:dyDescent="0.25">
      <c r="A139" s="11"/>
      <c r="B139" s="14">
        <v>133</v>
      </c>
      <c r="C139" s="39"/>
      <c r="D139" s="39"/>
      <c r="E139" s="39">
        <f t="shared" si="4"/>
        <v>0</v>
      </c>
      <c r="F139" s="46">
        <v>8.25</v>
      </c>
      <c r="G139" s="39">
        <f t="shared" si="5"/>
        <v>0</v>
      </c>
      <c r="H139" s="9"/>
      <c r="I139" s="39"/>
      <c r="J139" s="38"/>
      <c r="K139" s="39">
        <f>ноя.25!K139+H139-G139</f>
        <v>0</v>
      </c>
    </row>
    <row r="140" spans="1:11" x14ac:dyDescent="0.25">
      <c r="A140" s="11"/>
      <c r="B140" s="14">
        <v>134</v>
      </c>
      <c r="C140" s="39"/>
      <c r="D140" s="39"/>
      <c r="E140" s="39">
        <f t="shared" si="4"/>
        <v>0</v>
      </c>
      <c r="F140" s="46">
        <v>8.25</v>
      </c>
      <c r="G140" s="39">
        <f t="shared" si="5"/>
        <v>0</v>
      </c>
      <c r="H140" s="9"/>
      <c r="I140" s="39"/>
      <c r="J140" s="38"/>
      <c r="K140" s="39">
        <f>ноя.25!K140+H140-G140</f>
        <v>0</v>
      </c>
    </row>
    <row r="141" spans="1:11" x14ac:dyDescent="0.25">
      <c r="A141" s="11"/>
      <c r="B141" s="14">
        <v>135</v>
      </c>
      <c r="C141" s="39"/>
      <c r="D141" s="39"/>
      <c r="E141" s="39">
        <f t="shared" si="4"/>
        <v>0</v>
      </c>
      <c r="F141" s="46">
        <v>8.25</v>
      </c>
      <c r="G141" s="39">
        <f t="shared" si="5"/>
        <v>0</v>
      </c>
      <c r="H141" s="9"/>
      <c r="I141" s="39"/>
      <c r="J141" s="38"/>
      <c r="K141" s="39">
        <f>ноя.25!K141+H141-G141</f>
        <v>0</v>
      </c>
    </row>
    <row r="142" spans="1:11" x14ac:dyDescent="0.25">
      <c r="A142" s="11"/>
      <c r="B142" s="14">
        <v>136</v>
      </c>
      <c r="C142" s="39"/>
      <c r="D142" s="39"/>
      <c r="E142" s="39">
        <f t="shared" si="4"/>
        <v>0</v>
      </c>
      <c r="F142" s="46">
        <v>8.25</v>
      </c>
      <c r="G142" s="39">
        <f t="shared" si="5"/>
        <v>0</v>
      </c>
      <c r="H142" s="9"/>
      <c r="I142" s="39"/>
      <c r="J142" s="38"/>
      <c r="K142" s="39">
        <f>ноя.25!K142+H142-G142</f>
        <v>0</v>
      </c>
    </row>
    <row r="143" spans="1:11" x14ac:dyDescent="0.25">
      <c r="A143" s="11"/>
      <c r="B143" s="14">
        <v>137</v>
      </c>
      <c r="C143" s="39"/>
      <c r="D143" s="39"/>
      <c r="E143" s="39">
        <f t="shared" si="4"/>
        <v>0</v>
      </c>
      <c r="F143" s="46">
        <v>8.25</v>
      </c>
      <c r="G143" s="39">
        <f t="shared" si="5"/>
        <v>0</v>
      </c>
      <c r="H143" s="9"/>
      <c r="I143" s="39"/>
      <c r="J143" s="38"/>
      <c r="K143" s="39">
        <f>ноя.25!K143+H143-G143</f>
        <v>0</v>
      </c>
    </row>
    <row r="144" spans="1:11" x14ac:dyDescent="0.25">
      <c r="A144" s="11"/>
      <c r="B144" s="14">
        <v>138</v>
      </c>
      <c r="C144" s="39"/>
      <c r="D144" s="39"/>
      <c r="E144" s="39">
        <f t="shared" si="4"/>
        <v>0</v>
      </c>
      <c r="F144" s="46">
        <v>8.25</v>
      </c>
      <c r="G144" s="39">
        <f t="shared" si="5"/>
        <v>0</v>
      </c>
      <c r="H144" s="9"/>
      <c r="I144" s="39"/>
      <c r="J144" s="38"/>
      <c r="K144" s="39">
        <f>ноя.25!K144+H144-G144</f>
        <v>0</v>
      </c>
    </row>
    <row r="145" spans="1:11" x14ac:dyDescent="0.25">
      <c r="A145" s="14"/>
      <c r="B145" s="14">
        <v>139</v>
      </c>
      <c r="C145" s="39"/>
      <c r="D145" s="39"/>
      <c r="E145" s="39">
        <f t="shared" si="4"/>
        <v>0</v>
      </c>
      <c r="F145" s="53">
        <v>6.19</v>
      </c>
      <c r="G145" s="39">
        <f t="shared" si="5"/>
        <v>0</v>
      </c>
      <c r="H145" s="9"/>
      <c r="I145" s="39"/>
      <c r="J145" s="38"/>
      <c r="K145" s="39">
        <f>ноя.25!K145+H145-G145</f>
        <v>-4003.9100000000008</v>
      </c>
    </row>
    <row r="146" spans="1:11" x14ac:dyDescent="0.25">
      <c r="A146" s="11"/>
      <c r="B146" s="14">
        <v>140</v>
      </c>
      <c r="C146" s="39"/>
      <c r="D146" s="39"/>
      <c r="E146" s="39">
        <f t="shared" si="4"/>
        <v>0</v>
      </c>
      <c r="F146" s="46">
        <v>8.25</v>
      </c>
      <c r="G146" s="39">
        <f t="shared" si="5"/>
        <v>0</v>
      </c>
      <c r="H146" s="9"/>
      <c r="I146" s="39"/>
      <c r="J146" s="38"/>
      <c r="K146" s="39">
        <f>ноя.25!K146+H146-G146</f>
        <v>125.67999999999984</v>
      </c>
    </row>
    <row r="147" spans="1:11" x14ac:dyDescent="0.25">
      <c r="A147" s="11"/>
      <c r="B147" s="14">
        <v>141</v>
      </c>
      <c r="C147" s="39"/>
      <c r="D147" s="39"/>
      <c r="E147" s="39">
        <f t="shared" si="4"/>
        <v>0</v>
      </c>
      <c r="F147" s="46">
        <v>8.25</v>
      </c>
      <c r="G147" s="39">
        <f t="shared" si="5"/>
        <v>0</v>
      </c>
      <c r="H147" s="9"/>
      <c r="I147" s="39"/>
      <c r="J147" s="38"/>
      <c r="K147" s="39">
        <f>ноя.25!K147+H147-G147</f>
        <v>-2019.8700000000008</v>
      </c>
    </row>
    <row r="148" spans="1:11" x14ac:dyDescent="0.25">
      <c r="A148" s="11"/>
      <c r="B148" s="14">
        <v>142.143</v>
      </c>
      <c r="C148" s="39"/>
      <c r="D148" s="39"/>
      <c r="E148" s="39">
        <f t="shared" si="4"/>
        <v>0</v>
      </c>
      <c r="F148" s="53">
        <v>0</v>
      </c>
      <c r="G148" s="39">
        <f t="shared" si="5"/>
        <v>0</v>
      </c>
      <c r="H148" s="9"/>
      <c r="I148" s="39"/>
      <c r="J148" s="38"/>
      <c r="K148" s="39">
        <f>ноя.25!K148+H148-G148</f>
        <v>0</v>
      </c>
    </row>
    <row r="149" spans="1:11" x14ac:dyDescent="0.25">
      <c r="A149" s="58"/>
      <c r="B149" s="14">
        <v>144</v>
      </c>
      <c r="C149" s="39"/>
      <c r="D149" s="39"/>
      <c r="E149" s="39">
        <f t="shared" si="4"/>
        <v>0</v>
      </c>
      <c r="F149" s="46">
        <v>8.25</v>
      </c>
      <c r="G149" s="39">
        <f t="shared" si="5"/>
        <v>0</v>
      </c>
      <c r="H149" s="9"/>
      <c r="I149" s="39"/>
      <c r="J149" s="38"/>
      <c r="K149" s="39">
        <f>ноя.25!K149+H149-G149</f>
        <v>-37270.559999999998</v>
      </c>
    </row>
    <row r="150" spans="1:11" x14ac:dyDescent="0.25">
      <c r="A150" s="11"/>
      <c r="B150" s="14">
        <v>145</v>
      </c>
      <c r="C150" s="39"/>
      <c r="D150" s="39"/>
      <c r="E150" s="39">
        <f t="shared" si="4"/>
        <v>0</v>
      </c>
      <c r="F150" s="46">
        <v>8.25</v>
      </c>
      <c r="G150" s="39">
        <f t="shared" si="5"/>
        <v>0</v>
      </c>
      <c r="H150" s="9"/>
      <c r="I150" s="39"/>
      <c r="J150" s="38"/>
      <c r="K150" s="39">
        <f>ноя.25!K150+H150-G150</f>
        <v>4466.1000000000004</v>
      </c>
    </row>
    <row r="151" spans="1:11" x14ac:dyDescent="0.25">
      <c r="A151" s="11"/>
      <c r="B151" s="14">
        <v>146</v>
      </c>
      <c r="C151" s="39"/>
      <c r="D151" s="39"/>
      <c r="E151" s="39">
        <f t="shared" si="4"/>
        <v>0</v>
      </c>
      <c r="F151" s="46">
        <v>8.25</v>
      </c>
      <c r="G151" s="39">
        <f t="shared" si="5"/>
        <v>0</v>
      </c>
      <c r="H151" s="9"/>
      <c r="I151" s="39"/>
      <c r="J151" s="38"/>
      <c r="K151" s="39">
        <f>ноя.25!K151+H151-G151</f>
        <v>0</v>
      </c>
    </row>
    <row r="152" spans="1:11" x14ac:dyDescent="0.25">
      <c r="A152" s="11"/>
      <c r="B152" s="14">
        <v>147</v>
      </c>
      <c r="C152" s="39"/>
      <c r="D152" s="39"/>
      <c r="E152" s="39">
        <f t="shared" si="4"/>
        <v>0</v>
      </c>
      <c r="F152" s="46">
        <v>8.25</v>
      </c>
      <c r="G152" s="39">
        <f t="shared" si="5"/>
        <v>0</v>
      </c>
      <c r="H152" s="9"/>
      <c r="I152" s="39"/>
      <c r="J152" s="38"/>
      <c r="K152" s="39">
        <f>ноя.25!K152+H152-G152</f>
        <v>0</v>
      </c>
    </row>
    <row r="153" spans="1:11" x14ac:dyDescent="0.25">
      <c r="A153" s="11"/>
      <c r="B153" s="14">
        <v>148</v>
      </c>
      <c r="C153" s="39"/>
      <c r="D153" s="39"/>
      <c r="E153" s="39">
        <f t="shared" si="4"/>
        <v>0</v>
      </c>
      <c r="F153" s="46">
        <v>8.25</v>
      </c>
      <c r="G153" s="39">
        <f t="shared" si="5"/>
        <v>0</v>
      </c>
      <c r="H153" s="9"/>
      <c r="I153" s="39"/>
      <c r="J153" s="38"/>
      <c r="K153" s="39">
        <f>ноя.25!K153+H153-G153</f>
        <v>12107.689999999999</v>
      </c>
    </row>
    <row r="154" spans="1:11" x14ac:dyDescent="0.25">
      <c r="A154" s="11"/>
      <c r="B154" s="14">
        <v>149</v>
      </c>
      <c r="C154" s="39"/>
      <c r="D154" s="39"/>
      <c r="E154" s="39">
        <f t="shared" si="4"/>
        <v>0</v>
      </c>
      <c r="F154" s="46">
        <v>8.25</v>
      </c>
      <c r="G154" s="39">
        <f t="shared" si="5"/>
        <v>0</v>
      </c>
      <c r="H154" s="9"/>
      <c r="I154" s="39"/>
      <c r="J154" s="38"/>
      <c r="K154" s="39">
        <f>ноя.25!K154+H154-G154</f>
        <v>0</v>
      </c>
    </row>
    <row r="155" spans="1:11" x14ac:dyDescent="0.25">
      <c r="A155" s="11"/>
      <c r="B155" s="14">
        <v>150</v>
      </c>
      <c r="C155" s="39"/>
      <c r="D155" s="39"/>
      <c r="E155" s="39">
        <f t="shared" si="4"/>
        <v>0</v>
      </c>
      <c r="F155" s="46">
        <v>8.25</v>
      </c>
      <c r="G155" s="39">
        <f t="shared" si="5"/>
        <v>0</v>
      </c>
      <c r="H155" s="9"/>
      <c r="I155" s="39"/>
      <c r="J155" s="38"/>
      <c r="K155" s="39">
        <f>ноя.25!K155+H155-G155</f>
        <v>-7364.6900000000041</v>
      </c>
    </row>
    <row r="156" spans="1:11" x14ac:dyDescent="0.25">
      <c r="A156" s="58"/>
      <c r="B156" s="14">
        <v>151</v>
      </c>
      <c r="C156" s="39"/>
      <c r="D156" s="39"/>
      <c r="E156" s="39">
        <f t="shared" si="4"/>
        <v>0</v>
      </c>
      <c r="F156" s="46">
        <v>8.25</v>
      </c>
      <c r="G156" s="39">
        <f t="shared" si="5"/>
        <v>0</v>
      </c>
      <c r="H156" s="9"/>
      <c r="I156" s="39"/>
      <c r="J156" s="38"/>
      <c r="K156" s="39">
        <f>ноя.25!K156+H156-G156</f>
        <v>0</v>
      </c>
    </row>
    <row r="157" spans="1:11" x14ac:dyDescent="0.25">
      <c r="A157" s="11"/>
      <c r="B157" s="14">
        <v>152</v>
      </c>
      <c r="C157" s="39"/>
      <c r="D157" s="39"/>
      <c r="E157" s="39">
        <f t="shared" si="4"/>
        <v>0</v>
      </c>
      <c r="F157" s="46">
        <v>8.25</v>
      </c>
      <c r="G157" s="39">
        <f t="shared" si="5"/>
        <v>0</v>
      </c>
      <c r="H157" s="9"/>
      <c r="I157" s="39"/>
      <c r="J157" s="38"/>
      <c r="K157" s="39">
        <f>ноя.25!K157+H157-G157</f>
        <v>0</v>
      </c>
    </row>
    <row r="158" spans="1:11" x14ac:dyDescent="0.25">
      <c r="A158" s="11"/>
      <c r="B158" s="14">
        <v>153</v>
      </c>
      <c r="C158" s="39"/>
      <c r="D158" s="39"/>
      <c r="E158" s="39">
        <f t="shared" si="4"/>
        <v>0</v>
      </c>
      <c r="F158" s="46">
        <v>8.25</v>
      </c>
      <c r="G158" s="39">
        <f t="shared" si="5"/>
        <v>0</v>
      </c>
      <c r="H158" s="9"/>
      <c r="I158" s="39"/>
      <c r="J158" s="38"/>
      <c r="K158" s="39">
        <f>ноя.25!K158+H158-G158</f>
        <v>-26329.85</v>
      </c>
    </row>
    <row r="159" spans="1:11" x14ac:dyDescent="0.25">
      <c r="A159" s="11"/>
      <c r="B159" s="14">
        <v>154</v>
      </c>
      <c r="C159" s="39"/>
      <c r="D159" s="39"/>
      <c r="E159" s="39">
        <f t="shared" si="4"/>
        <v>0</v>
      </c>
      <c r="F159" s="46">
        <v>8.25</v>
      </c>
      <c r="G159" s="39">
        <f t="shared" si="5"/>
        <v>0</v>
      </c>
      <c r="H159" s="9"/>
      <c r="I159" s="39"/>
      <c r="J159" s="38"/>
      <c r="K159" s="39">
        <f>ноя.25!K159+H159-G159</f>
        <v>-4782.13</v>
      </c>
    </row>
    <row r="160" spans="1:11" x14ac:dyDescent="0.25">
      <c r="A160" s="11"/>
      <c r="B160" s="14">
        <v>155</v>
      </c>
      <c r="C160" s="39"/>
      <c r="D160" s="39"/>
      <c r="E160" s="39">
        <f t="shared" si="4"/>
        <v>0</v>
      </c>
      <c r="F160" s="46">
        <v>8.25</v>
      </c>
      <c r="G160" s="39">
        <f t="shared" si="5"/>
        <v>0</v>
      </c>
      <c r="H160" s="9"/>
      <c r="I160" s="39"/>
      <c r="J160" s="38"/>
      <c r="K160" s="39">
        <f>ноя.25!K160+H160-G160</f>
        <v>-13621.029999999999</v>
      </c>
    </row>
    <row r="161" spans="1:11" x14ac:dyDescent="0.25">
      <c r="A161" s="11"/>
      <c r="B161" s="14">
        <v>156</v>
      </c>
      <c r="C161" s="39"/>
      <c r="D161" s="39"/>
      <c r="E161" s="39">
        <f t="shared" si="4"/>
        <v>0</v>
      </c>
      <c r="F161" s="53">
        <v>6.19</v>
      </c>
      <c r="G161" s="39">
        <f t="shared" si="5"/>
        <v>0</v>
      </c>
      <c r="H161" s="9"/>
      <c r="I161" s="39"/>
      <c r="J161" s="38"/>
      <c r="K161" s="39">
        <f>ноя.25!K161+H161-G161</f>
        <v>-3622.9500000000003</v>
      </c>
    </row>
    <row r="162" spans="1:11" x14ac:dyDescent="0.25">
      <c r="A162" s="11"/>
      <c r="B162" s="14">
        <v>157</v>
      </c>
      <c r="C162" s="39"/>
      <c r="D162" s="39"/>
      <c r="E162" s="39">
        <f t="shared" si="4"/>
        <v>0</v>
      </c>
      <c r="F162" s="62">
        <v>8.25</v>
      </c>
      <c r="G162" s="39">
        <f t="shared" si="5"/>
        <v>0</v>
      </c>
      <c r="H162" s="9"/>
      <c r="I162" s="39"/>
      <c r="J162" s="38"/>
      <c r="K162" s="39">
        <f>ноя.25!K162+H162-G162</f>
        <v>0</v>
      </c>
    </row>
    <row r="163" spans="1:11" x14ac:dyDescent="0.25">
      <c r="A163" s="11"/>
      <c r="B163" s="45" t="s">
        <v>21</v>
      </c>
      <c r="C163" s="39"/>
      <c r="D163" s="39"/>
      <c r="E163" s="39">
        <f t="shared" si="4"/>
        <v>0</v>
      </c>
      <c r="F163" s="62">
        <v>8.25</v>
      </c>
      <c r="G163" s="39">
        <f t="shared" si="5"/>
        <v>0</v>
      </c>
      <c r="H163" s="9"/>
      <c r="I163" s="39"/>
      <c r="J163" s="38"/>
      <c r="K163" s="39">
        <f>ноя.25!K163+H163-G163</f>
        <v>-18389.25</v>
      </c>
    </row>
  </sheetData>
  <autoFilter ref="A6:K163" xr:uid="{00000000-0009-0000-0000-00000C000000}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63">
    <cfRule type="cellIs" dxfId="0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K163"/>
  <sheetViews>
    <sheetView topLeftCell="A136" workbookViewId="0">
      <selection activeCell="D163" sqref="D163"/>
    </sheetView>
  </sheetViews>
  <sheetFormatPr defaultColWidth="9.140625" defaultRowHeight="15" x14ac:dyDescent="0.25"/>
  <cols>
    <col min="1" max="1" width="18.85546875" style="50" customWidth="1"/>
    <col min="2" max="2" width="9.140625" style="50"/>
    <col min="3" max="3" width="11.140625" style="50" customWidth="1"/>
    <col min="4" max="4" width="9.42578125" style="50" bestFit="1" customWidth="1"/>
    <col min="5" max="6" width="9.140625" style="50"/>
    <col min="7" max="7" width="14.42578125" style="50" customWidth="1"/>
    <col min="8" max="8" width="13.7109375" style="50" bestFit="1" customWidth="1"/>
    <col min="9" max="9" width="10.42578125" style="52" bestFit="1" customWidth="1"/>
    <col min="10" max="16384" width="9.140625" style="50"/>
  </cols>
  <sheetData>
    <row r="1" spans="1:11" x14ac:dyDescent="0.25">
      <c r="A1" s="76" t="s">
        <v>26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18.75" x14ac:dyDescent="0.25">
      <c r="A3" s="77" t="s">
        <v>27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x14ac:dyDescent="0.25">
      <c r="A4" s="14">
        <v>2</v>
      </c>
      <c r="B4" s="14">
        <v>3</v>
      </c>
      <c r="C4" s="14">
        <v>4</v>
      </c>
      <c r="D4" s="14">
        <v>5</v>
      </c>
      <c r="E4" s="14">
        <v>6</v>
      </c>
      <c r="F4" s="14">
        <v>7</v>
      </c>
      <c r="G4" s="14">
        <v>8</v>
      </c>
      <c r="H4" s="14">
        <v>9</v>
      </c>
      <c r="I4" s="48">
        <v>10</v>
      </c>
      <c r="J4" s="49">
        <v>11</v>
      </c>
      <c r="K4" s="14">
        <v>12</v>
      </c>
    </row>
    <row r="5" spans="1:11" x14ac:dyDescent="0.25">
      <c r="A5" s="78" t="s">
        <v>3</v>
      </c>
      <c r="B5" s="76" t="s">
        <v>14</v>
      </c>
      <c r="C5" s="76" t="s">
        <v>15</v>
      </c>
      <c r="D5" s="76"/>
      <c r="E5" s="76"/>
      <c r="F5" s="76"/>
      <c r="G5" s="76"/>
      <c r="H5" s="76" t="s">
        <v>5</v>
      </c>
      <c r="I5" s="80" t="s">
        <v>12</v>
      </c>
      <c r="J5" s="82" t="s">
        <v>13</v>
      </c>
      <c r="K5" s="76" t="s">
        <v>16</v>
      </c>
    </row>
    <row r="6" spans="1:11" ht="30" x14ac:dyDescent="0.25">
      <c r="A6" s="79"/>
      <c r="B6" s="76"/>
      <c r="C6" s="14" t="s">
        <v>17</v>
      </c>
      <c r="D6" s="14" t="s">
        <v>18</v>
      </c>
      <c r="E6" s="14" t="s">
        <v>19</v>
      </c>
      <c r="F6" s="14" t="s">
        <v>11</v>
      </c>
      <c r="G6" s="14" t="s">
        <v>20</v>
      </c>
      <c r="H6" s="76"/>
      <c r="I6" s="81"/>
      <c r="J6" s="83"/>
      <c r="K6" s="76"/>
    </row>
    <row r="7" spans="1:11" customFormat="1" x14ac:dyDescent="0.25">
      <c r="A7" s="60"/>
      <c r="B7" s="7">
        <v>0</v>
      </c>
      <c r="C7" s="39">
        <v>63890</v>
      </c>
      <c r="D7" s="39">
        <v>63890</v>
      </c>
      <c r="E7" s="39">
        <v>0</v>
      </c>
      <c r="F7" s="46">
        <v>7.33</v>
      </c>
      <c r="G7" s="9">
        <f>F7*E7</f>
        <v>0</v>
      </c>
      <c r="H7" s="9"/>
      <c r="I7" s="39"/>
      <c r="J7" s="38"/>
      <c r="K7" s="39">
        <f>H7-G7</f>
        <v>0</v>
      </c>
    </row>
    <row r="8" spans="1:11" customFormat="1" x14ac:dyDescent="0.25">
      <c r="A8" s="15"/>
      <c r="B8" s="14">
        <v>1</v>
      </c>
      <c r="C8" s="39">
        <v>54398</v>
      </c>
      <c r="D8" s="39">
        <v>54892</v>
      </c>
      <c r="E8" s="39">
        <f t="shared" ref="E8:E72" si="0">D8-C8</f>
        <v>494</v>
      </c>
      <c r="F8" s="46">
        <v>7.33</v>
      </c>
      <c r="G8" s="9">
        <f>F8*E8</f>
        <v>3621.02</v>
      </c>
      <c r="H8" s="9"/>
      <c r="I8" s="39"/>
      <c r="J8" s="38"/>
      <c r="K8" s="39">
        <f t="shared" ref="K8:K71" si="1">H8-G8</f>
        <v>-3621.02</v>
      </c>
    </row>
    <row r="9" spans="1:11" customFormat="1" x14ac:dyDescent="0.25">
      <c r="A9" s="15"/>
      <c r="B9" s="14">
        <v>2</v>
      </c>
      <c r="C9" s="39">
        <v>7446</v>
      </c>
      <c r="D9" s="39">
        <v>7688</v>
      </c>
      <c r="E9" s="39">
        <f t="shared" si="0"/>
        <v>242</v>
      </c>
      <c r="F9" s="46">
        <v>7.33</v>
      </c>
      <c r="G9" s="9">
        <f t="shared" ref="G9:G72" si="2">F9*E9</f>
        <v>1773.8600000000001</v>
      </c>
      <c r="H9" s="9"/>
      <c r="I9" s="39"/>
      <c r="J9" s="38"/>
      <c r="K9" s="39">
        <f t="shared" si="1"/>
        <v>-1773.8600000000001</v>
      </c>
    </row>
    <row r="10" spans="1:11" customFormat="1" x14ac:dyDescent="0.25">
      <c r="A10" s="11"/>
      <c r="B10" s="17">
        <v>3</v>
      </c>
      <c r="C10" s="39">
        <v>31500</v>
      </c>
      <c r="D10" s="39">
        <v>31656</v>
      </c>
      <c r="E10" s="47">
        <f t="shared" si="0"/>
        <v>156</v>
      </c>
      <c r="F10" s="46">
        <v>7.33</v>
      </c>
      <c r="G10" s="9">
        <f t="shared" si="2"/>
        <v>1143.48</v>
      </c>
      <c r="H10" s="9"/>
      <c r="I10" s="39"/>
      <c r="J10" s="38"/>
      <c r="K10" s="39">
        <f t="shared" si="1"/>
        <v>-1143.48</v>
      </c>
    </row>
    <row r="11" spans="1:11" customFormat="1" x14ac:dyDescent="0.25">
      <c r="A11" s="11"/>
      <c r="B11" s="14">
        <v>4</v>
      </c>
      <c r="C11" s="39">
        <v>81951</v>
      </c>
      <c r="D11" s="39">
        <v>81951</v>
      </c>
      <c r="E11" s="39">
        <f t="shared" si="0"/>
        <v>0</v>
      </c>
      <c r="F11" s="53">
        <v>0</v>
      </c>
      <c r="G11" s="9">
        <f t="shared" si="2"/>
        <v>0</v>
      </c>
      <c r="H11" s="9"/>
      <c r="I11" s="39"/>
      <c r="J11" s="38"/>
      <c r="K11" s="39">
        <f t="shared" si="1"/>
        <v>0</v>
      </c>
    </row>
    <row r="12" spans="1:11" customFormat="1" x14ac:dyDescent="0.25">
      <c r="A12" s="11"/>
      <c r="B12" s="14">
        <v>5</v>
      </c>
      <c r="C12" s="39"/>
      <c r="D12" s="39"/>
      <c r="E12" s="39">
        <f t="shared" si="0"/>
        <v>0</v>
      </c>
      <c r="F12" s="46">
        <v>7.33</v>
      </c>
      <c r="G12" s="9">
        <f t="shared" si="2"/>
        <v>0</v>
      </c>
      <c r="H12" s="9"/>
      <c r="I12" s="39"/>
      <c r="J12" s="38"/>
      <c r="K12" s="39">
        <f t="shared" si="1"/>
        <v>0</v>
      </c>
    </row>
    <row r="13" spans="1:11" customFormat="1" x14ac:dyDescent="0.25">
      <c r="A13" s="11"/>
      <c r="B13" s="14">
        <v>6</v>
      </c>
      <c r="C13" s="39"/>
      <c r="D13" s="39"/>
      <c r="E13" s="39">
        <f t="shared" si="0"/>
        <v>0</v>
      </c>
      <c r="F13" s="46">
        <v>7.33</v>
      </c>
      <c r="G13" s="9">
        <f t="shared" si="2"/>
        <v>0</v>
      </c>
      <c r="H13" s="9"/>
      <c r="I13" s="39"/>
      <c r="J13" s="38"/>
      <c r="K13" s="39">
        <f t="shared" si="1"/>
        <v>0</v>
      </c>
    </row>
    <row r="14" spans="1:11" customFormat="1" x14ac:dyDescent="0.25">
      <c r="A14" s="14"/>
      <c r="B14" s="14">
        <v>7</v>
      </c>
      <c r="C14" s="39"/>
      <c r="D14" s="39"/>
      <c r="E14" s="39">
        <f t="shared" si="0"/>
        <v>0</v>
      </c>
      <c r="F14" s="46">
        <v>7.33</v>
      </c>
      <c r="G14" s="9">
        <f t="shared" si="2"/>
        <v>0</v>
      </c>
      <c r="H14" s="9"/>
      <c r="I14" s="39"/>
      <c r="J14" s="38"/>
      <c r="K14" s="39">
        <f t="shared" si="1"/>
        <v>0</v>
      </c>
    </row>
    <row r="15" spans="1:11" customFormat="1" x14ac:dyDescent="0.25">
      <c r="A15" s="14"/>
      <c r="B15" s="14">
        <v>8</v>
      </c>
      <c r="C15" s="39">
        <v>1</v>
      </c>
      <c r="D15" s="39">
        <v>16</v>
      </c>
      <c r="E15" s="39">
        <f t="shared" si="0"/>
        <v>15</v>
      </c>
      <c r="F15" s="46">
        <v>7.33</v>
      </c>
      <c r="G15" s="9">
        <f t="shared" si="2"/>
        <v>109.95</v>
      </c>
      <c r="H15" s="9"/>
      <c r="I15" s="39"/>
      <c r="J15" s="38"/>
      <c r="K15" s="39">
        <f t="shared" si="1"/>
        <v>-109.95</v>
      </c>
    </row>
    <row r="16" spans="1:11" customFormat="1" x14ac:dyDescent="0.25">
      <c r="A16" s="14"/>
      <c r="B16" s="14">
        <v>9</v>
      </c>
      <c r="C16" s="39"/>
      <c r="D16" s="39"/>
      <c r="E16" s="39">
        <f t="shared" si="0"/>
        <v>0</v>
      </c>
      <c r="F16" s="46">
        <v>7.33</v>
      </c>
      <c r="G16" s="9">
        <f t="shared" si="2"/>
        <v>0</v>
      </c>
      <c r="H16" s="9"/>
      <c r="I16" s="39"/>
      <c r="J16" s="38"/>
      <c r="K16" s="39">
        <f t="shared" si="1"/>
        <v>0</v>
      </c>
    </row>
    <row r="17" spans="1:11" customFormat="1" x14ac:dyDescent="0.25">
      <c r="A17" s="11"/>
      <c r="B17" s="14">
        <v>10</v>
      </c>
      <c r="C17" s="39">
        <v>10287</v>
      </c>
      <c r="D17" s="39">
        <v>10287</v>
      </c>
      <c r="E17" s="39">
        <f t="shared" si="0"/>
        <v>0</v>
      </c>
      <c r="F17" s="46">
        <v>7.33</v>
      </c>
      <c r="G17" s="9">
        <f t="shared" si="2"/>
        <v>0</v>
      </c>
      <c r="H17" s="9"/>
      <c r="I17" s="39"/>
      <c r="J17" s="38"/>
      <c r="K17" s="39">
        <f t="shared" si="1"/>
        <v>0</v>
      </c>
    </row>
    <row r="18" spans="1:11" customFormat="1" x14ac:dyDescent="0.25">
      <c r="A18" s="14"/>
      <c r="B18" s="17">
        <v>11</v>
      </c>
      <c r="C18" s="39"/>
      <c r="D18" s="39"/>
      <c r="E18" s="47">
        <f t="shared" si="0"/>
        <v>0</v>
      </c>
      <c r="F18" s="46">
        <v>7.33</v>
      </c>
      <c r="G18" s="9">
        <f t="shared" si="2"/>
        <v>0</v>
      </c>
      <c r="H18" s="9"/>
      <c r="I18" s="39"/>
      <c r="J18" s="38"/>
      <c r="K18" s="39">
        <f t="shared" si="1"/>
        <v>0</v>
      </c>
    </row>
    <row r="19" spans="1:11" x14ac:dyDescent="0.25">
      <c r="A19" s="14"/>
      <c r="B19" s="54">
        <v>12</v>
      </c>
      <c r="C19" s="39">
        <v>65359</v>
      </c>
      <c r="D19" s="39">
        <v>65359</v>
      </c>
      <c r="E19" s="56">
        <f t="shared" si="0"/>
        <v>0</v>
      </c>
      <c r="F19" s="53">
        <v>0</v>
      </c>
      <c r="G19" s="9">
        <f t="shared" si="2"/>
        <v>0</v>
      </c>
      <c r="H19" s="9"/>
      <c r="I19" s="39"/>
      <c r="J19" s="38"/>
      <c r="K19" s="39">
        <f t="shared" si="1"/>
        <v>0</v>
      </c>
    </row>
    <row r="20" spans="1:11" customFormat="1" x14ac:dyDescent="0.25">
      <c r="A20" s="11"/>
      <c r="B20" s="14">
        <v>13</v>
      </c>
      <c r="C20" s="39">
        <v>21284</v>
      </c>
      <c r="D20" s="39">
        <v>22451</v>
      </c>
      <c r="E20" s="39">
        <f t="shared" si="0"/>
        <v>1167</v>
      </c>
      <c r="F20" s="46">
        <v>7.33</v>
      </c>
      <c r="G20" s="9">
        <f t="shared" si="2"/>
        <v>8554.11</v>
      </c>
      <c r="H20" s="9">
        <v>6531.03</v>
      </c>
      <c r="I20" s="39">
        <v>3360</v>
      </c>
      <c r="J20" s="38">
        <v>45672</v>
      </c>
      <c r="K20" s="39">
        <f t="shared" si="1"/>
        <v>-2023.0800000000008</v>
      </c>
    </row>
    <row r="21" spans="1:11" customFormat="1" x14ac:dyDescent="0.25">
      <c r="A21" s="15"/>
      <c r="B21" s="14">
        <v>14</v>
      </c>
      <c r="C21" s="39">
        <v>6432</v>
      </c>
      <c r="D21" s="39">
        <v>6734</v>
      </c>
      <c r="E21" s="39">
        <f t="shared" si="0"/>
        <v>302</v>
      </c>
      <c r="F21" s="46">
        <v>7.33</v>
      </c>
      <c r="G21" s="9">
        <f t="shared" si="2"/>
        <v>2213.66</v>
      </c>
      <c r="H21" s="9">
        <v>1788.52</v>
      </c>
      <c r="I21" s="39">
        <v>3342</v>
      </c>
      <c r="J21" s="38">
        <v>45672</v>
      </c>
      <c r="K21" s="39">
        <f t="shared" si="1"/>
        <v>-425.13999999999987</v>
      </c>
    </row>
    <row r="22" spans="1:11" customFormat="1" x14ac:dyDescent="0.25">
      <c r="A22" s="11"/>
      <c r="B22" s="14">
        <v>15</v>
      </c>
      <c r="C22" s="39">
        <v>31572</v>
      </c>
      <c r="D22" s="39">
        <v>33322</v>
      </c>
      <c r="E22" s="39">
        <f t="shared" si="0"/>
        <v>1750</v>
      </c>
      <c r="F22" s="53">
        <v>5.13</v>
      </c>
      <c r="G22" s="9">
        <f t="shared" si="2"/>
        <v>8977.5</v>
      </c>
      <c r="H22" s="9"/>
      <c r="I22" s="39"/>
      <c r="J22" s="38"/>
      <c r="K22" s="39">
        <f t="shared" si="1"/>
        <v>-8977.5</v>
      </c>
    </row>
    <row r="23" spans="1:11" customFormat="1" x14ac:dyDescent="0.25">
      <c r="A23" s="14"/>
      <c r="B23" s="14">
        <v>16</v>
      </c>
      <c r="C23" s="39">
        <v>5662</v>
      </c>
      <c r="D23" s="39">
        <v>5662</v>
      </c>
      <c r="E23" s="39">
        <f t="shared" si="0"/>
        <v>0</v>
      </c>
      <c r="F23" s="46">
        <v>7.33</v>
      </c>
      <c r="G23" s="9">
        <f t="shared" si="2"/>
        <v>0</v>
      </c>
      <c r="H23" s="9"/>
      <c r="I23" s="39"/>
      <c r="J23" s="38"/>
      <c r="K23" s="39">
        <f t="shared" si="1"/>
        <v>0</v>
      </c>
    </row>
    <row r="24" spans="1:11" customFormat="1" x14ac:dyDescent="0.25">
      <c r="A24" s="14"/>
      <c r="B24" s="14">
        <v>17</v>
      </c>
      <c r="C24" s="39">
        <v>2263</v>
      </c>
      <c r="D24" s="39">
        <v>2263</v>
      </c>
      <c r="E24" s="39">
        <f t="shared" si="0"/>
        <v>0</v>
      </c>
      <c r="F24" s="53">
        <v>5.13</v>
      </c>
      <c r="G24" s="9">
        <f t="shared" si="2"/>
        <v>0</v>
      </c>
      <c r="H24" s="9"/>
      <c r="I24" s="39"/>
      <c r="J24" s="38"/>
      <c r="K24" s="39">
        <f t="shared" si="1"/>
        <v>0</v>
      </c>
    </row>
    <row r="25" spans="1:11" customFormat="1" x14ac:dyDescent="0.25">
      <c r="A25" s="11"/>
      <c r="B25" s="14">
        <v>18</v>
      </c>
      <c r="C25" s="39">
        <v>2996</v>
      </c>
      <c r="D25" s="39">
        <v>2996</v>
      </c>
      <c r="E25" s="39">
        <f t="shared" si="0"/>
        <v>0</v>
      </c>
      <c r="F25" s="53">
        <v>5.13</v>
      </c>
      <c r="G25" s="9">
        <f t="shared" si="2"/>
        <v>0</v>
      </c>
      <c r="H25" s="9"/>
      <c r="I25" s="39"/>
      <c r="J25" s="38"/>
      <c r="K25" s="39">
        <f t="shared" si="1"/>
        <v>0</v>
      </c>
    </row>
    <row r="26" spans="1:11" x14ac:dyDescent="0.25">
      <c r="A26" s="11"/>
      <c r="B26" s="14">
        <v>19</v>
      </c>
      <c r="C26" s="39">
        <v>45919</v>
      </c>
      <c r="D26" s="39">
        <v>46269</v>
      </c>
      <c r="E26" s="48">
        <f t="shared" si="0"/>
        <v>350</v>
      </c>
      <c r="F26" s="53">
        <v>5.13</v>
      </c>
      <c r="G26" s="9">
        <f t="shared" si="2"/>
        <v>1795.5</v>
      </c>
      <c r="H26" s="9">
        <v>1400</v>
      </c>
      <c r="I26" s="39">
        <v>120605</v>
      </c>
      <c r="J26" s="38">
        <v>45671</v>
      </c>
      <c r="K26" s="39">
        <f t="shared" si="1"/>
        <v>-395.5</v>
      </c>
    </row>
    <row r="27" spans="1:11" customFormat="1" x14ac:dyDescent="0.25">
      <c r="A27" s="14"/>
      <c r="B27" s="14">
        <v>20</v>
      </c>
      <c r="C27" s="39"/>
      <c r="D27" s="39"/>
      <c r="E27" s="39">
        <f t="shared" si="0"/>
        <v>0</v>
      </c>
      <c r="F27" s="46">
        <v>7.33</v>
      </c>
      <c r="G27" s="9">
        <f t="shared" si="2"/>
        <v>0</v>
      </c>
      <c r="H27" s="9"/>
      <c r="I27" s="39"/>
      <c r="J27" s="38"/>
      <c r="K27" s="39">
        <f t="shared" si="1"/>
        <v>0</v>
      </c>
    </row>
    <row r="28" spans="1:11" customFormat="1" x14ac:dyDescent="0.25">
      <c r="A28" s="14"/>
      <c r="B28" s="54">
        <v>21</v>
      </c>
      <c r="C28" s="39">
        <v>67469</v>
      </c>
      <c r="D28" s="39">
        <v>68521</v>
      </c>
      <c r="E28" s="55">
        <f t="shared" si="0"/>
        <v>1052</v>
      </c>
      <c r="F28" s="53">
        <v>0</v>
      </c>
      <c r="G28" s="9">
        <f t="shared" si="2"/>
        <v>0</v>
      </c>
      <c r="H28" s="9"/>
      <c r="I28" s="39"/>
      <c r="J28" s="38"/>
      <c r="K28" s="39">
        <f t="shared" si="1"/>
        <v>0</v>
      </c>
    </row>
    <row r="29" spans="1:11" x14ac:dyDescent="0.25">
      <c r="A29" s="14"/>
      <c r="B29" s="54">
        <v>22</v>
      </c>
      <c r="C29" s="39">
        <v>28165</v>
      </c>
      <c r="D29" s="39">
        <v>28503</v>
      </c>
      <c r="E29" s="56">
        <f t="shared" si="0"/>
        <v>338</v>
      </c>
      <c r="F29" s="53">
        <v>0</v>
      </c>
      <c r="G29" s="9">
        <f t="shared" si="2"/>
        <v>0</v>
      </c>
      <c r="H29" s="9"/>
      <c r="I29" s="39"/>
      <c r="J29" s="38"/>
      <c r="K29" s="39">
        <f t="shared" si="1"/>
        <v>0</v>
      </c>
    </row>
    <row r="30" spans="1:11" x14ac:dyDescent="0.25">
      <c r="A30" s="11"/>
      <c r="B30" s="14">
        <v>23</v>
      </c>
      <c r="C30" s="39">
        <v>105838</v>
      </c>
      <c r="D30" s="39">
        <v>107530</v>
      </c>
      <c r="E30" s="48">
        <f t="shared" si="0"/>
        <v>1692</v>
      </c>
      <c r="F30" s="53">
        <v>5.13</v>
      </c>
      <c r="G30" s="9">
        <f t="shared" si="2"/>
        <v>8679.9599999999991</v>
      </c>
      <c r="H30" s="9">
        <v>7600</v>
      </c>
      <c r="I30" s="39">
        <v>861640</v>
      </c>
      <c r="J30" s="38">
        <v>45677</v>
      </c>
      <c r="K30" s="39">
        <f t="shared" si="1"/>
        <v>-1079.9599999999991</v>
      </c>
    </row>
    <row r="31" spans="1:11" customFormat="1" x14ac:dyDescent="0.25">
      <c r="A31" s="11"/>
      <c r="B31" s="14">
        <v>24</v>
      </c>
      <c r="C31" s="39">
        <v>7531</v>
      </c>
      <c r="D31" s="39">
        <v>7531</v>
      </c>
      <c r="E31" s="39">
        <f t="shared" si="0"/>
        <v>0</v>
      </c>
      <c r="F31" s="46">
        <v>7.33</v>
      </c>
      <c r="G31" s="9">
        <f t="shared" si="2"/>
        <v>0</v>
      </c>
      <c r="H31" s="9"/>
      <c r="I31" s="39"/>
      <c r="J31" s="38"/>
      <c r="K31" s="39">
        <f t="shared" si="1"/>
        <v>0</v>
      </c>
    </row>
    <row r="32" spans="1:11" customFormat="1" x14ac:dyDescent="0.25">
      <c r="A32" s="11"/>
      <c r="B32" s="14">
        <v>25</v>
      </c>
      <c r="C32" s="39">
        <v>3580</v>
      </c>
      <c r="D32" s="39">
        <v>3595</v>
      </c>
      <c r="E32" s="39">
        <f t="shared" si="0"/>
        <v>15</v>
      </c>
      <c r="F32" s="46">
        <v>7.33</v>
      </c>
      <c r="G32" s="9">
        <f t="shared" si="2"/>
        <v>109.95</v>
      </c>
      <c r="H32" s="9"/>
      <c r="I32" s="39"/>
      <c r="J32" s="38"/>
      <c r="K32" s="39">
        <f t="shared" si="1"/>
        <v>-109.95</v>
      </c>
    </row>
    <row r="33" spans="1:11" customFormat="1" x14ac:dyDescent="0.25">
      <c r="A33" s="11"/>
      <c r="B33" s="14">
        <v>26</v>
      </c>
      <c r="C33" s="39">
        <v>725</v>
      </c>
      <c r="D33" s="39">
        <v>725</v>
      </c>
      <c r="E33" s="39">
        <f t="shared" si="0"/>
        <v>0</v>
      </c>
      <c r="F33" s="46">
        <v>7.33</v>
      </c>
      <c r="G33" s="9">
        <f t="shared" si="2"/>
        <v>0</v>
      </c>
      <c r="H33" s="9"/>
      <c r="I33" s="39"/>
      <c r="J33" s="38"/>
      <c r="K33" s="39">
        <f t="shared" si="1"/>
        <v>0</v>
      </c>
    </row>
    <row r="34" spans="1:11" customFormat="1" x14ac:dyDescent="0.25">
      <c r="A34" s="11"/>
      <c r="B34" s="17">
        <v>27</v>
      </c>
      <c r="C34" s="39">
        <v>59903</v>
      </c>
      <c r="D34" s="39">
        <v>60900</v>
      </c>
      <c r="E34" s="47">
        <f t="shared" si="0"/>
        <v>997</v>
      </c>
      <c r="F34" s="53">
        <v>5.13</v>
      </c>
      <c r="G34" s="9">
        <f t="shared" si="2"/>
        <v>5114.6099999999997</v>
      </c>
      <c r="H34" s="9"/>
      <c r="I34" s="39"/>
      <c r="J34" s="38"/>
      <c r="K34" s="39">
        <f t="shared" si="1"/>
        <v>-5114.6099999999997</v>
      </c>
    </row>
    <row r="35" spans="1:11" customFormat="1" x14ac:dyDescent="0.25">
      <c r="A35" s="11"/>
      <c r="B35" s="14">
        <v>28</v>
      </c>
      <c r="C35" s="39">
        <v>80681</v>
      </c>
      <c r="D35" s="39">
        <v>81280</v>
      </c>
      <c r="E35" s="39">
        <f t="shared" si="0"/>
        <v>599</v>
      </c>
      <c r="F35" s="53">
        <v>5.13</v>
      </c>
      <c r="G35" s="9">
        <f t="shared" si="2"/>
        <v>3072.87</v>
      </c>
      <c r="H35" s="9">
        <v>2000</v>
      </c>
      <c r="I35" s="39">
        <v>777312</v>
      </c>
      <c r="J35" s="38">
        <v>45672</v>
      </c>
      <c r="K35" s="39">
        <f t="shared" si="1"/>
        <v>-1072.8699999999999</v>
      </c>
    </row>
    <row r="36" spans="1:11" customFormat="1" x14ac:dyDescent="0.25">
      <c r="A36" s="11"/>
      <c r="B36" s="14">
        <v>29</v>
      </c>
      <c r="C36" s="39">
        <v>13083</v>
      </c>
      <c r="D36" s="39">
        <v>13341</v>
      </c>
      <c r="E36" s="39">
        <f t="shared" si="0"/>
        <v>258</v>
      </c>
      <c r="F36" s="46">
        <v>0</v>
      </c>
      <c r="G36" s="9">
        <f t="shared" si="2"/>
        <v>0</v>
      </c>
      <c r="H36" s="9"/>
      <c r="I36" s="39"/>
      <c r="J36" s="38"/>
      <c r="K36" s="39">
        <f t="shared" si="1"/>
        <v>0</v>
      </c>
    </row>
    <row r="37" spans="1:11" customFormat="1" x14ac:dyDescent="0.25">
      <c r="A37" s="11"/>
      <c r="B37" s="14">
        <v>30</v>
      </c>
      <c r="C37" s="39">
        <v>2667</v>
      </c>
      <c r="D37" s="39">
        <v>2763</v>
      </c>
      <c r="E37" s="39">
        <f t="shared" si="0"/>
        <v>96</v>
      </c>
      <c r="F37" s="46">
        <v>7.33</v>
      </c>
      <c r="G37" s="9">
        <f t="shared" si="2"/>
        <v>703.68000000000006</v>
      </c>
      <c r="H37" s="9"/>
      <c r="I37" s="39"/>
      <c r="J37" s="38"/>
      <c r="K37" s="39">
        <f t="shared" si="1"/>
        <v>-703.68000000000006</v>
      </c>
    </row>
    <row r="38" spans="1:11" customFormat="1" x14ac:dyDescent="0.25">
      <c r="A38" s="11"/>
      <c r="B38" s="17">
        <v>31</v>
      </c>
      <c r="C38" s="39">
        <v>45013</v>
      </c>
      <c r="D38" s="39">
        <v>46125</v>
      </c>
      <c r="E38" s="39">
        <f t="shared" si="0"/>
        <v>1112</v>
      </c>
      <c r="F38" s="46">
        <v>7.33</v>
      </c>
      <c r="G38" s="9">
        <f t="shared" si="2"/>
        <v>8150.96</v>
      </c>
      <c r="H38" s="9">
        <v>7330</v>
      </c>
      <c r="I38" s="39">
        <v>662632</v>
      </c>
      <c r="J38" s="38">
        <v>45687</v>
      </c>
      <c r="K38" s="39">
        <f t="shared" si="1"/>
        <v>-820.96</v>
      </c>
    </row>
    <row r="39" spans="1:11" customFormat="1" x14ac:dyDescent="0.25">
      <c r="A39" s="11"/>
      <c r="B39" s="14">
        <v>32</v>
      </c>
      <c r="C39" s="39"/>
      <c r="D39" s="39"/>
      <c r="E39" s="39">
        <f t="shared" si="0"/>
        <v>0</v>
      </c>
      <c r="F39" s="46">
        <v>7.33</v>
      </c>
      <c r="G39" s="9">
        <f t="shared" si="2"/>
        <v>0</v>
      </c>
      <c r="H39" s="9"/>
      <c r="I39" s="39"/>
      <c r="J39" s="38"/>
      <c r="K39" s="39">
        <f t="shared" si="1"/>
        <v>0</v>
      </c>
    </row>
    <row r="40" spans="1:11" customFormat="1" x14ac:dyDescent="0.25">
      <c r="A40" s="11"/>
      <c r="B40" s="14">
        <v>33</v>
      </c>
      <c r="C40" s="39">
        <v>23790</v>
      </c>
      <c r="D40" s="39">
        <v>25763</v>
      </c>
      <c r="E40" s="39">
        <f t="shared" si="0"/>
        <v>1973</v>
      </c>
      <c r="F40" s="53">
        <v>5.13</v>
      </c>
      <c r="G40" s="9">
        <f t="shared" si="2"/>
        <v>10121.49</v>
      </c>
      <c r="H40" s="9"/>
      <c r="I40" s="39"/>
      <c r="J40" s="38"/>
      <c r="K40" s="39">
        <f t="shared" si="1"/>
        <v>-10121.49</v>
      </c>
    </row>
    <row r="41" spans="1:11" customFormat="1" x14ac:dyDescent="0.25">
      <c r="A41" s="11"/>
      <c r="B41" s="14">
        <v>34</v>
      </c>
      <c r="C41" s="39"/>
      <c r="D41" s="39"/>
      <c r="E41" s="39">
        <f t="shared" si="0"/>
        <v>0</v>
      </c>
      <c r="F41" s="46">
        <v>7.33</v>
      </c>
      <c r="G41" s="9">
        <f t="shared" si="2"/>
        <v>0</v>
      </c>
      <c r="H41" s="9"/>
      <c r="I41" s="39"/>
      <c r="J41" s="38"/>
      <c r="K41" s="39">
        <f t="shared" si="1"/>
        <v>0</v>
      </c>
    </row>
    <row r="42" spans="1:11" customFormat="1" x14ac:dyDescent="0.25">
      <c r="A42" s="11"/>
      <c r="B42" s="14">
        <v>35</v>
      </c>
      <c r="C42" s="39">
        <v>8018</v>
      </c>
      <c r="D42" s="39">
        <v>8018</v>
      </c>
      <c r="E42" s="39">
        <f t="shared" si="0"/>
        <v>0</v>
      </c>
      <c r="F42" s="53">
        <v>5.13</v>
      </c>
      <c r="G42" s="9">
        <f t="shared" si="2"/>
        <v>0</v>
      </c>
      <c r="H42" s="9"/>
      <c r="I42" s="39"/>
      <c r="J42" s="38"/>
      <c r="K42" s="39">
        <f t="shared" si="1"/>
        <v>0</v>
      </c>
    </row>
    <row r="43" spans="1:11" customFormat="1" x14ac:dyDescent="0.25">
      <c r="A43" s="11"/>
      <c r="B43" s="14">
        <v>36</v>
      </c>
      <c r="C43" s="39">
        <v>51081</v>
      </c>
      <c r="D43" s="39">
        <v>51908</v>
      </c>
      <c r="E43" s="39">
        <f t="shared" si="0"/>
        <v>827</v>
      </c>
      <c r="F43" s="53">
        <v>5.13</v>
      </c>
      <c r="G43" s="9">
        <f t="shared" si="2"/>
        <v>4242.51</v>
      </c>
      <c r="H43" s="9"/>
      <c r="I43" s="39"/>
      <c r="J43" s="38"/>
      <c r="K43" s="39">
        <f t="shared" si="1"/>
        <v>-4242.51</v>
      </c>
    </row>
    <row r="44" spans="1:11" customFormat="1" x14ac:dyDescent="0.25">
      <c r="A44" s="11"/>
      <c r="B44" s="14">
        <v>37</v>
      </c>
      <c r="C44" s="39">
        <v>22667</v>
      </c>
      <c r="D44" s="39">
        <v>22998</v>
      </c>
      <c r="E44" s="39">
        <f t="shared" si="0"/>
        <v>331</v>
      </c>
      <c r="F44" s="53">
        <v>5.13</v>
      </c>
      <c r="G44" s="9">
        <f t="shared" si="2"/>
        <v>1698.03</v>
      </c>
      <c r="H44" s="9"/>
      <c r="I44" s="39"/>
      <c r="J44" s="38"/>
      <c r="K44" s="39">
        <f t="shared" si="1"/>
        <v>-1698.03</v>
      </c>
    </row>
    <row r="45" spans="1:11" customFormat="1" x14ac:dyDescent="0.25">
      <c r="A45" s="11"/>
      <c r="B45" s="14">
        <v>38.39</v>
      </c>
      <c r="C45" s="39"/>
      <c r="D45" s="39"/>
      <c r="E45" s="39">
        <f t="shared" si="0"/>
        <v>0</v>
      </c>
      <c r="F45" s="46">
        <v>7.33</v>
      </c>
      <c r="G45" s="9">
        <f t="shared" si="2"/>
        <v>0</v>
      </c>
      <c r="H45" s="9"/>
      <c r="I45" s="39"/>
      <c r="J45" s="38"/>
      <c r="K45" s="39">
        <f t="shared" si="1"/>
        <v>0</v>
      </c>
    </row>
    <row r="46" spans="1:11" x14ac:dyDescent="0.25">
      <c r="A46" s="11"/>
      <c r="B46" s="14">
        <v>40</v>
      </c>
      <c r="C46" s="39">
        <v>184341</v>
      </c>
      <c r="D46" s="39">
        <v>186838</v>
      </c>
      <c r="E46" s="48">
        <f t="shared" si="0"/>
        <v>2497</v>
      </c>
      <c r="F46" s="53">
        <v>0</v>
      </c>
      <c r="G46" s="9">
        <f t="shared" si="2"/>
        <v>0</v>
      </c>
      <c r="H46" s="9"/>
      <c r="I46" s="39"/>
      <c r="J46" s="38"/>
      <c r="K46" s="48">
        <f t="shared" si="1"/>
        <v>0</v>
      </c>
    </row>
    <row r="47" spans="1:11" customFormat="1" x14ac:dyDescent="0.25">
      <c r="A47" s="11"/>
      <c r="B47" s="14">
        <v>41</v>
      </c>
      <c r="C47" s="39">
        <v>76396</v>
      </c>
      <c r="D47" s="39">
        <v>78573</v>
      </c>
      <c r="E47" s="39">
        <f t="shared" si="0"/>
        <v>2177</v>
      </c>
      <c r="F47" s="46">
        <v>7.33</v>
      </c>
      <c r="G47" s="9">
        <f t="shared" si="2"/>
        <v>15957.41</v>
      </c>
      <c r="H47" s="9"/>
      <c r="I47" s="39"/>
      <c r="J47" s="38"/>
      <c r="K47" s="39">
        <f t="shared" si="1"/>
        <v>-15957.41</v>
      </c>
    </row>
    <row r="48" spans="1:11" x14ac:dyDescent="0.25">
      <c r="A48" s="11"/>
      <c r="B48" s="54">
        <v>42</v>
      </c>
      <c r="C48" s="39">
        <v>237307</v>
      </c>
      <c r="D48" s="39">
        <v>237888</v>
      </c>
      <c r="E48" s="56">
        <f t="shared" si="0"/>
        <v>581</v>
      </c>
      <c r="F48" s="53">
        <v>0</v>
      </c>
      <c r="G48" s="9">
        <f t="shared" si="2"/>
        <v>0</v>
      </c>
      <c r="H48" s="9"/>
      <c r="I48" s="39"/>
      <c r="J48" s="38"/>
      <c r="K48" s="39">
        <f t="shared" si="1"/>
        <v>0</v>
      </c>
    </row>
    <row r="49" spans="1:11" x14ac:dyDescent="0.25">
      <c r="A49" s="11"/>
      <c r="B49" s="14">
        <v>43</v>
      </c>
      <c r="C49" s="39">
        <v>138671</v>
      </c>
      <c r="D49" s="39">
        <v>139598</v>
      </c>
      <c r="E49" s="48">
        <f t="shared" si="0"/>
        <v>927</v>
      </c>
      <c r="F49" s="53">
        <v>5.13</v>
      </c>
      <c r="G49" s="9">
        <f t="shared" si="2"/>
        <v>4755.51</v>
      </c>
      <c r="H49" s="9"/>
      <c r="I49" s="39"/>
      <c r="J49" s="38"/>
      <c r="K49" s="39">
        <f t="shared" si="1"/>
        <v>-4755.51</v>
      </c>
    </row>
    <row r="50" spans="1:11" customFormat="1" x14ac:dyDescent="0.25">
      <c r="A50" s="11"/>
      <c r="B50" s="14">
        <v>44</v>
      </c>
      <c r="C50" s="39"/>
      <c r="D50" s="39"/>
      <c r="E50" s="39">
        <f t="shared" si="0"/>
        <v>0</v>
      </c>
      <c r="F50" s="46">
        <v>7.33</v>
      </c>
      <c r="G50" s="9">
        <f t="shared" si="2"/>
        <v>0</v>
      </c>
      <c r="H50" s="9"/>
      <c r="I50" s="39"/>
      <c r="J50" s="38"/>
      <c r="K50" s="39">
        <f t="shared" si="1"/>
        <v>0</v>
      </c>
    </row>
    <row r="51" spans="1:11" customFormat="1" x14ac:dyDescent="0.25">
      <c r="A51" s="11"/>
      <c r="B51" s="14">
        <v>45</v>
      </c>
      <c r="C51" s="70">
        <v>27</v>
      </c>
      <c r="D51" s="70">
        <v>27</v>
      </c>
      <c r="E51" s="39">
        <f t="shared" si="0"/>
        <v>0</v>
      </c>
      <c r="F51" s="46">
        <v>7.33</v>
      </c>
      <c r="G51" s="9">
        <f t="shared" si="2"/>
        <v>0</v>
      </c>
      <c r="H51" s="9"/>
      <c r="I51" s="39"/>
      <c r="J51" s="38"/>
      <c r="K51" s="39">
        <f t="shared" si="1"/>
        <v>0</v>
      </c>
    </row>
    <row r="52" spans="1:11" customFormat="1" x14ac:dyDescent="0.25">
      <c r="A52" s="11"/>
      <c r="B52" s="14">
        <v>46</v>
      </c>
      <c r="C52" s="39">
        <v>21744</v>
      </c>
      <c r="D52" s="39">
        <v>24114</v>
      </c>
      <c r="E52" s="39">
        <f t="shared" si="0"/>
        <v>2370</v>
      </c>
      <c r="F52" s="46">
        <v>7.33</v>
      </c>
      <c r="G52" s="9">
        <f t="shared" si="2"/>
        <v>17372.099999999999</v>
      </c>
      <c r="H52" s="9"/>
      <c r="I52" s="39"/>
      <c r="J52" s="38"/>
      <c r="K52" s="39">
        <f t="shared" si="1"/>
        <v>-17372.099999999999</v>
      </c>
    </row>
    <row r="53" spans="1:11" customFormat="1" x14ac:dyDescent="0.25">
      <c r="A53" s="11"/>
      <c r="B53" s="14">
        <v>47</v>
      </c>
      <c r="C53" s="39">
        <v>2088</v>
      </c>
      <c r="D53" s="39">
        <v>2088</v>
      </c>
      <c r="E53" s="39">
        <f t="shared" si="0"/>
        <v>0</v>
      </c>
      <c r="F53" s="46">
        <v>7.33</v>
      </c>
      <c r="G53" s="9">
        <f t="shared" si="2"/>
        <v>0</v>
      </c>
      <c r="H53" s="9"/>
      <c r="I53" s="39"/>
      <c r="J53" s="38"/>
      <c r="K53" s="39">
        <f t="shared" si="1"/>
        <v>0</v>
      </c>
    </row>
    <row r="54" spans="1:11" customFormat="1" x14ac:dyDescent="0.25">
      <c r="A54" s="11"/>
      <c r="B54" s="14">
        <v>48</v>
      </c>
      <c r="C54" s="39">
        <v>30466</v>
      </c>
      <c r="D54" s="39">
        <v>30583</v>
      </c>
      <c r="E54" s="39">
        <f t="shared" si="0"/>
        <v>117</v>
      </c>
      <c r="F54" s="46">
        <v>7.33</v>
      </c>
      <c r="G54" s="9">
        <f t="shared" si="2"/>
        <v>857.61</v>
      </c>
      <c r="H54" s="9"/>
      <c r="I54" s="39"/>
      <c r="J54" s="38"/>
      <c r="K54" s="39">
        <f t="shared" si="1"/>
        <v>-857.61</v>
      </c>
    </row>
    <row r="55" spans="1:11" customFormat="1" x14ac:dyDescent="0.25">
      <c r="A55" s="14"/>
      <c r="B55" s="54">
        <v>49</v>
      </c>
      <c r="C55" s="39">
        <v>75339</v>
      </c>
      <c r="D55" s="39">
        <v>75732</v>
      </c>
      <c r="E55" s="55">
        <f t="shared" si="0"/>
        <v>393</v>
      </c>
      <c r="F55" s="53">
        <v>0</v>
      </c>
      <c r="G55" s="9">
        <f t="shared" si="2"/>
        <v>0</v>
      </c>
      <c r="H55" s="9"/>
      <c r="I55" s="39"/>
      <c r="J55" s="38"/>
      <c r="K55" s="39">
        <f t="shared" si="1"/>
        <v>0</v>
      </c>
    </row>
    <row r="56" spans="1:11" customFormat="1" x14ac:dyDescent="0.25">
      <c r="A56" s="11"/>
      <c r="B56" s="14">
        <v>50</v>
      </c>
      <c r="C56" s="39">
        <v>2529</v>
      </c>
      <c r="D56" s="39">
        <v>2529</v>
      </c>
      <c r="E56" s="39">
        <f t="shared" si="0"/>
        <v>0</v>
      </c>
      <c r="F56" s="46">
        <v>7.33</v>
      </c>
      <c r="G56" s="9">
        <f t="shared" si="2"/>
        <v>0</v>
      </c>
      <c r="H56" s="9"/>
      <c r="I56" s="39"/>
      <c r="J56" s="38"/>
      <c r="K56" s="39">
        <f t="shared" si="1"/>
        <v>0</v>
      </c>
    </row>
    <row r="57" spans="1:11" x14ac:dyDescent="0.25">
      <c r="A57" s="11"/>
      <c r="B57" s="54">
        <v>51</v>
      </c>
      <c r="C57" s="39">
        <v>16195</v>
      </c>
      <c r="D57" s="39">
        <v>16193</v>
      </c>
      <c r="E57" s="56">
        <f t="shared" si="0"/>
        <v>-2</v>
      </c>
      <c r="F57" s="53">
        <v>0</v>
      </c>
      <c r="G57" s="9">
        <f t="shared" si="2"/>
        <v>0</v>
      </c>
      <c r="H57" s="9"/>
      <c r="I57" s="39"/>
      <c r="J57" s="38"/>
      <c r="K57" s="39">
        <f t="shared" si="1"/>
        <v>0</v>
      </c>
    </row>
    <row r="58" spans="1:11" x14ac:dyDescent="0.25">
      <c r="A58" s="11"/>
      <c r="B58" s="54">
        <v>52</v>
      </c>
      <c r="C58" s="39">
        <v>125160</v>
      </c>
      <c r="D58" s="39">
        <v>125632</v>
      </c>
      <c r="E58" s="56">
        <f t="shared" si="0"/>
        <v>472</v>
      </c>
      <c r="F58" s="53">
        <v>0</v>
      </c>
      <c r="G58" s="9">
        <f t="shared" si="2"/>
        <v>0</v>
      </c>
      <c r="H58" s="9"/>
      <c r="I58" s="39"/>
      <c r="J58" s="38"/>
      <c r="K58" s="39">
        <f t="shared" si="1"/>
        <v>0</v>
      </c>
    </row>
    <row r="59" spans="1:11" customFormat="1" x14ac:dyDescent="0.25">
      <c r="A59" s="11"/>
      <c r="B59" s="14">
        <v>53</v>
      </c>
      <c r="C59" s="39">
        <v>3875</v>
      </c>
      <c r="D59" s="39">
        <v>3876</v>
      </c>
      <c r="E59" s="39">
        <f t="shared" si="0"/>
        <v>1</v>
      </c>
      <c r="F59" s="46">
        <v>7.33</v>
      </c>
      <c r="G59" s="9">
        <f t="shared" si="2"/>
        <v>7.33</v>
      </c>
      <c r="H59" s="9"/>
      <c r="I59" s="39"/>
      <c r="J59" s="38"/>
      <c r="K59" s="39">
        <f t="shared" si="1"/>
        <v>-7.33</v>
      </c>
    </row>
    <row r="60" spans="1:11" customFormat="1" x14ac:dyDescent="0.25">
      <c r="A60" s="11"/>
      <c r="B60" s="14">
        <v>54</v>
      </c>
      <c r="C60" s="39">
        <v>252</v>
      </c>
      <c r="D60" s="39">
        <v>252</v>
      </c>
      <c r="E60" s="39">
        <f t="shared" si="0"/>
        <v>0</v>
      </c>
      <c r="F60" s="46">
        <v>7.33</v>
      </c>
      <c r="G60" s="9">
        <f t="shared" si="2"/>
        <v>0</v>
      </c>
      <c r="H60" s="9"/>
      <c r="I60" s="39"/>
      <c r="J60" s="38"/>
      <c r="K60" s="39">
        <f t="shared" si="1"/>
        <v>0</v>
      </c>
    </row>
    <row r="61" spans="1:11" customFormat="1" x14ac:dyDescent="0.25">
      <c r="A61" s="11"/>
      <c r="B61" s="14">
        <v>55</v>
      </c>
      <c r="C61" s="39">
        <v>69257</v>
      </c>
      <c r="D61" s="39">
        <v>71183</v>
      </c>
      <c r="E61" s="39">
        <f t="shared" si="0"/>
        <v>1926</v>
      </c>
      <c r="F61" s="53">
        <v>5.13</v>
      </c>
      <c r="G61" s="9">
        <f t="shared" si="2"/>
        <v>9880.3799999999992</v>
      </c>
      <c r="H61" s="9"/>
      <c r="I61" s="39"/>
      <c r="J61" s="38"/>
      <c r="K61" s="39">
        <f t="shared" si="1"/>
        <v>-9880.3799999999992</v>
      </c>
    </row>
    <row r="62" spans="1:11" customFormat="1" x14ac:dyDescent="0.25">
      <c r="A62" s="11"/>
      <c r="B62" s="14">
        <v>56</v>
      </c>
      <c r="C62" s="39">
        <v>7213</v>
      </c>
      <c r="D62" s="39">
        <v>7213</v>
      </c>
      <c r="E62" s="39">
        <f t="shared" si="0"/>
        <v>0</v>
      </c>
      <c r="F62" s="46">
        <v>7.33</v>
      </c>
      <c r="G62" s="9">
        <f t="shared" si="2"/>
        <v>0</v>
      </c>
      <c r="H62" s="9"/>
      <c r="I62" s="39"/>
      <c r="J62" s="38"/>
      <c r="K62" s="39">
        <f t="shared" si="1"/>
        <v>0</v>
      </c>
    </row>
    <row r="63" spans="1:11" customFormat="1" x14ac:dyDescent="0.25">
      <c r="A63" s="11"/>
      <c r="B63" s="14">
        <v>57</v>
      </c>
      <c r="C63" s="39">
        <v>106895</v>
      </c>
      <c r="D63" s="39">
        <v>106895</v>
      </c>
      <c r="E63" s="39">
        <f t="shared" si="0"/>
        <v>0</v>
      </c>
      <c r="F63" s="53">
        <v>5.13</v>
      </c>
      <c r="G63" s="9">
        <f t="shared" si="2"/>
        <v>0</v>
      </c>
      <c r="H63" s="9"/>
      <c r="I63" s="39"/>
      <c r="J63" s="38"/>
      <c r="K63" s="39">
        <f t="shared" si="1"/>
        <v>0</v>
      </c>
    </row>
    <row r="64" spans="1:11" customFormat="1" x14ac:dyDescent="0.25">
      <c r="A64" s="11"/>
      <c r="B64" s="14">
        <v>58</v>
      </c>
      <c r="C64" s="39"/>
      <c r="D64" s="39"/>
      <c r="E64" s="39">
        <f t="shared" si="0"/>
        <v>0</v>
      </c>
      <c r="F64" s="46">
        <v>7.33</v>
      </c>
      <c r="G64" s="9">
        <f t="shared" si="2"/>
        <v>0</v>
      </c>
      <c r="H64" s="9"/>
      <c r="I64" s="39"/>
      <c r="J64" s="38"/>
      <c r="K64" s="39">
        <f t="shared" si="1"/>
        <v>0</v>
      </c>
    </row>
    <row r="65" spans="1:11" customFormat="1" x14ac:dyDescent="0.25">
      <c r="A65" s="11"/>
      <c r="B65" s="14">
        <v>59</v>
      </c>
      <c r="C65" s="39">
        <v>31382</v>
      </c>
      <c r="D65" s="39">
        <v>31791</v>
      </c>
      <c r="E65" s="39">
        <f t="shared" si="0"/>
        <v>409</v>
      </c>
      <c r="F65" s="46">
        <v>7.33</v>
      </c>
      <c r="G65" s="9">
        <f t="shared" si="2"/>
        <v>2997.9700000000003</v>
      </c>
      <c r="H65" s="9">
        <v>4250</v>
      </c>
      <c r="I65" s="39">
        <v>361070</v>
      </c>
      <c r="J65" s="38">
        <v>45670</v>
      </c>
      <c r="K65" s="39">
        <f t="shared" si="1"/>
        <v>1252.0299999999997</v>
      </c>
    </row>
    <row r="66" spans="1:11" x14ac:dyDescent="0.25">
      <c r="A66" s="11"/>
      <c r="B66" s="14">
        <v>60</v>
      </c>
      <c r="C66" s="39">
        <v>30669</v>
      </c>
      <c r="D66" s="39">
        <v>30792</v>
      </c>
      <c r="E66" s="48">
        <f t="shared" si="0"/>
        <v>123</v>
      </c>
      <c r="F66" s="53">
        <v>5.13</v>
      </c>
      <c r="G66" s="9">
        <f t="shared" si="2"/>
        <v>630.99</v>
      </c>
      <c r="H66" s="9">
        <v>538.65</v>
      </c>
      <c r="I66" s="39">
        <v>223071</v>
      </c>
      <c r="J66" s="38">
        <v>45663</v>
      </c>
      <c r="K66" s="48">
        <f t="shared" si="1"/>
        <v>-92.340000000000032</v>
      </c>
    </row>
    <row r="67" spans="1:11" customFormat="1" x14ac:dyDescent="0.25">
      <c r="A67" s="11"/>
      <c r="B67" s="14">
        <v>61</v>
      </c>
      <c r="C67" s="39">
        <v>92756</v>
      </c>
      <c r="D67" s="39">
        <v>93206</v>
      </c>
      <c r="E67" s="39">
        <f t="shared" si="0"/>
        <v>450</v>
      </c>
      <c r="F67" s="53">
        <v>0</v>
      </c>
      <c r="G67" s="9">
        <f t="shared" si="2"/>
        <v>0</v>
      </c>
      <c r="H67" s="9"/>
      <c r="I67" s="39"/>
      <c r="J67" s="38"/>
      <c r="K67" s="48">
        <f t="shared" si="1"/>
        <v>0</v>
      </c>
    </row>
    <row r="68" spans="1:11" customFormat="1" x14ac:dyDescent="0.25">
      <c r="A68" s="11"/>
      <c r="B68" s="14">
        <v>62</v>
      </c>
      <c r="C68" s="39">
        <v>13007</v>
      </c>
      <c r="D68" s="39">
        <v>14248</v>
      </c>
      <c r="E68" s="39">
        <f t="shared" si="0"/>
        <v>1241</v>
      </c>
      <c r="F68" s="46">
        <v>7.33</v>
      </c>
      <c r="G68" s="9">
        <f t="shared" si="2"/>
        <v>9096.5300000000007</v>
      </c>
      <c r="H68" s="9">
        <v>8000</v>
      </c>
      <c r="I68" s="39">
        <v>125253</v>
      </c>
      <c r="J68" s="38">
        <v>45663</v>
      </c>
      <c r="K68" s="48">
        <f t="shared" si="1"/>
        <v>-1096.5300000000007</v>
      </c>
    </row>
    <row r="69" spans="1:11" customFormat="1" x14ac:dyDescent="0.25">
      <c r="A69" s="11"/>
      <c r="B69" s="14">
        <v>63</v>
      </c>
      <c r="C69" s="39">
        <v>37668</v>
      </c>
      <c r="D69" s="39">
        <v>37764</v>
      </c>
      <c r="E69" s="39">
        <f t="shared" si="0"/>
        <v>96</v>
      </c>
      <c r="F69" s="53">
        <v>5.13</v>
      </c>
      <c r="G69" s="9">
        <f t="shared" si="2"/>
        <v>492.48</v>
      </c>
      <c r="H69" s="9">
        <v>800</v>
      </c>
      <c r="I69" s="39">
        <v>114854</v>
      </c>
      <c r="J69" s="38">
        <v>45663</v>
      </c>
      <c r="K69" s="48">
        <f t="shared" si="1"/>
        <v>307.52</v>
      </c>
    </row>
    <row r="70" spans="1:11" customFormat="1" x14ac:dyDescent="0.25">
      <c r="A70" s="11"/>
      <c r="B70" s="14">
        <v>64</v>
      </c>
      <c r="C70" s="39">
        <v>788</v>
      </c>
      <c r="D70" s="39">
        <v>788</v>
      </c>
      <c r="E70" s="39">
        <f t="shared" si="0"/>
        <v>0</v>
      </c>
      <c r="F70" s="46">
        <v>7.33</v>
      </c>
      <c r="G70" s="9">
        <f t="shared" si="2"/>
        <v>0</v>
      </c>
      <c r="H70" s="9"/>
      <c r="I70" s="39"/>
      <c r="J70" s="38"/>
      <c r="K70" s="48">
        <f t="shared" si="1"/>
        <v>0</v>
      </c>
    </row>
    <row r="71" spans="1:11" x14ac:dyDescent="0.25">
      <c r="A71" s="11"/>
      <c r="B71" s="14">
        <v>65</v>
      </c>
      <c r="C71" s="39">
        <v>25086</v>
      </c>
      <c r="D71" s="39">
        <v>25505</v>
      </c>
      <c r="E71" s="48">
        <f t="shared" si="0"/>
        <v>419</v>
      </c>
      <c r="F71" s="53">
        <v>5.13</v>
      </c>
      <c r="G71" s="9">
        <f t="shared" si="2"/>
        <v>2149.4699999999998</v>
      </c>
      <c r="H71" s="9"/>
      <c r="I71" s="39"/>
      <c r="J71" s="38"/>
      <c r="K71" s="48">
        <f t="shared" si="1"/>
        <v>-2149.4699999999998</v>
      </c>
    </row>
    <row r="72" spans="1:11" customFormat="1" x14ac:dyDescent="0.25">
      <c r="A72" s="11"/>
      <c r="B72" s="14">
        <v>66</v>
      </c>
      <c r="C72" s="39">
        <v>146810</v>
      </c>
      <c r="D72" s="39">
        <v>149719</v>
      </c>
      <c r="E72" s="39">
        <f t="shared" si="0"/>
        <v>2909</v>
      </c>
      <c r="F72" s="53">
        <v>0</v>
      </c>
      <c r="G72" s="9">
        <f t="shared" si="2"/>
        <v>0</v>
      </c>
      <c r="H72" s="9"/>
      <c r="I72" s="39"/>
      <c r="J72" s="38"/>
      <c r="K72" s="39">
        <f t="shared" ref="K72:K135" si="3">H72-G72</f>
        <v>0</v>
      </c>
    </row>
    <row r="73" spans="1:11" customFormat="1" x14ac:dyDescent="0.25">
      <c r="A73" s="14"/>
      <c r="B73" s="14">
        <v>67</v>
      </c>
      <c r="C73" s="39">
        <v>11083</v>
      </c>
      <c r="D73" s="39">
        <v>11183</v>
      </c>
      <c r="E73" s="39">
        <f t="shared" ref="E73:E136" si="4">D73-C73</f>
        <v>100</v>
      </c>
      <c r="F73" s="53">
        <v>5.13</v>
      </c>
      <c r="G73" s="9">
        <f t="shared" ref="G73:G136" si="5">F73*E73</f>
        <v>513</v>
      </c>
      <c r="H73" s="9"/>
      <c r="I73" s="39"/>
      <c r="J73" s="38"/>
      <c r="K73" s="39">
        <f t="shared" si="3"/>
        <v>-513</v>
      </c>
    </row>
    <row r="74" spans="1:11" customFormat="1" x14ac:dyDescent="0.25">
      <c r="A74" s="11"/>
      <c r="B74" s="14">
        <v>68</v>
      </c>
      <c r="C74" s="39"/>
      <c r="D74" s="39"/>
      <c r="E74" s="39">
        <f t="shared" si="4"/>
        <v>0</v>
      </c>
      <c r="F74" s="46">
        <v>7.33</v>
      </c>
      <c r="G74" s="9">
        <f t="shared" si="5"/>
        <v>0</v>
      </c>
      <c r="H74" s="9"/>
      <c r="I74" s="39"/>
      <c r="J74" s="38"/>
      <c r="K74" s="39">
        <f t="shared" si="3"/>
        <v>0</v>
      </c>
    </row>
    <row r="75" spans="1:11" customFormat="1" x14ac:dyDescent="0.25">
      <c r="A75" s="11"/>
      <c r="B75" s="14">
        <v>69</v>
      </c>
      <c r="C75" s="39">
        <v>10665</v>
      </c>
      <c r="D75" s="39">
        <v>10665</v>
      </c>
      <c r="E75" s="39">
        <f t="shared" si="4"/>
        <v>0</v>
      </c>
      <c r="F75" s="46">
        <v>7.33</v>
      </c>
      <c r="G75" s="9">
        <f t="shared" si="5"/>
        <v>0</v>
      </c>
      <c r="H75" s="9"/>
      <c r="I75" s="39"/>
      <c r="J75" s="38"/>
      <c r="K75" s="39">
        <f t="shared" si="3"/>
        <v>0</v>
      </c>
    </row>
    <row r="76" spans="1:11" customFormat="1" x14ac:dyDescent="0.25">
      <c r="A76" s="11"/>
      <c r="B76" s="14">
        <v>70</v>
      </c>
      <c r="C76" s="39">
        <v>150906</v>
      </c>
      <c r="D76" s="39">
        <v>151835</v>
      </c>
      <c r="E76" s="39">
        <f t="shared" si="4"/>
        <v>929</v>
      </c>
      <c r="F76" s="46">
        <v>7.33</v>
      </c>
      <c r="G76" s="9">
        <f t="shared" si="5"/>
        <v>6809.57</v>
      </c>
      <c r="H76" s="9"/>
      <c r="I76" s="39"/>
      <c r="J76" s="38"/>
      <c r="K76" s="39">
        <f t="shared" si="3"/>
        <v>-6809.57</v>
      </c>
    </row>
    <row r="77" spans="1:11" customFormat="1" x14ac:dyDescent="0.25">
      <c r="A77" s="11"/>
      <c r="B77" s="14">
        <v>71</v>
      </c>
      <c r="C77" s="39">
        <v>68323</v>
      </c>
      <c r="D77" s="39">
        <v>69075</v>
      </c>
      <c r="E77" s="39">
        <f t="shared" si="4"/>
        <v>752</v>
      </c>
      <c r="F77" s="46">
        <v>7.33</v>
      </c>
      <c r="G77" s="9">
        <f t="shared" si="5"/>
        <v>5512.16</v>
      </c>
      <c r="H77" s="9">
        <v>7000</v>
      </c>
      <c r="I77" s="39">
        <v>204793</v>
      </c>
      <c r="J77" s="38">
        <v>45663</v>
      </c>
      <c r="K77" s="39">
        <f t="shared" si="3"/>
        <v>1487.8400000000001</v>
      </c>
    </row>
    <row r="78" spans="1:11" customFormat="1" x14ac:dyDescent="0.25">
      <c r="A78" s="11"/>
      <c r="B78" s="14">
        <v>72</v>
      </c>
      <c r="C78" s="39"/>
      <c r="D78" s="39"/>
      <c r="E78" s="39">
        <f t="shared" si="4"/>
        <v>0</v>
      </c>
      <c r="F78" s="46">
        <v>7.33</v>
      </c>
      <c r="G78" s="9">
        <f t="shared" si="5"/>
        <v>0</v>
      </c>
      <c r="H78" s="9"/>
      <c r="I78" s="39"/>
      <c r="J78" s="38"/>
      <c r="K78" s="39">
        <f t="shared" si="3"/>
        <v>0</v>
      </c>
    </row>
    <row r="79" spans="1:11" customFormat="1" x14ac:dyDescent="0.25">
      <c r="A79" s="11"/>
      <c r="B79" s="14">
        <v>73</v>
      </c>
      <c r="C79" s="39"/>
      <c r="D79" s="39"/>
      <c r="E79" s="39">
        <f t="shared" si="4"/>
        <v>0</v>
      </c>
      <c r="F79" s="46">
        <v>7.33</v>
      </c>
      <c r="G79" s="9">
        <f t="shared" si="5"/>
        <v>0</v>
      </c>
      <c r="H79" s="9"/>
      <c r="I79" s="39"/>
      <c r="J79" s="38"/>
      <c r="K79" s="39">
        <f t="shared" si="3"/>
        <v>0</v>
      </c>
    </row>
    <row r="80" spans="1:11" customFormat="1" x14ac:dyDescent="0.25">
      <c r="A80" s="11"/>
      <c r="B80" s="54">
        <v>74</v>
      </c>
      <c r="C80" s="39">
        <v>111087</v>
      </c>
      <c r="D80" s="39">
        <v>113466</v>
      </c>
      <c r="E80" s="55">
        <f t="shared" si="4"/>
        <v>2379</v>
      </c>
      <c r="F80" s="53">
        <v>0</v>
      </c>
      <c r="G80" s="9">
        <f t="shared" si="5"/>
        <v>0</v>
      </c>
      <c r="H80" s="9"/>
      <c r="I80" s="39"/>
      <c r="J80" s="38"/>
      <c r="K80" s="39">
        <f t="shared" si="3"/>
        <v>0</v>
      </c>
    </row>
    <row r="81" spans="1:11" customFormat="1" x14ac:dyDescent="0.25">
      <c r="A81" s="11"/>
      <c r="B81" s="14">
        <v>75</v>
      </c>
      <c r="C81" s="39">
        <v>180</v>
      </c>
      <c r="D81" s="39">
        <v>180</v>
      </c>
      <c r="E81" s="39">
        <f t="shared" si="4"/>
        <v>0</v>
      </c>
      <c r="F81" s="46">
        <v>7.33</v>
      </c>
      <c r="G81" s="9">
        <f t="shared" si="5"/>
        <v>0</v>
      </c>
      <c r="H81" s="9"/>
      <c r="I81" s="39"/>
      <c r="J81" s="38"/>
      <c r="K81" s="39">
        <f t="shared" si="3"/>
        <v>0</v>
      </c>
    </row>
    <row r="82" spans="1:11" x14ac:dyDescent="0.25">
      <c r="A82" s="11"/>
      <c r="B82" s="14">
        <v>76</v>
      </c>
      <c r="C82" s="39">
        <v>118680</v>
      </c>
      <c r="D82" s="39">
        <v>121338</v>
      </c>
      <c r="E82" s="48">
        <f t="shared" si="4"/>
        <v>2658</v>
      </c>
      <c r="F82" s="53">
        <v>5.13</v>
      </c>
      <c r="G82" s="9">
        <f t="shared" si="5"/>
        <v>13635.539999999999</v>
      </c>
      <c r="H82" s="9">
        <v>10655</v>
      </c>
      <c r="I82" s="39">
        <v>968836</v>
      </c>
      <c r="J82" s="38">
        <v>45660</v>
      </c>
      <c r="K82" s="48">
        <f t="shared" si="3"/>
        <v>-2980.5399999999991</v>
      </c>
    </row>
    <row r="83" spans="1:11" customFormat="1" x14ac:dyDescent="0.25">
      <c r="A83" s="11"/>
      <c r="B83" s="14">
        <v>77</v>
      </c>
      <c r="C83" s="39">
        <v>35637</v>
      </c>
      <c r="D83" s="39">
        <v>36188</v>
      </c>
      <c r="E83" s="39">
        <f t="shared" si="4"/>
        <v>551</v>
      </c>
      <c r="F83" s="53">
        <v>5.13</v>
      </c>
      <c r="G83" s="9">
        <f t="shared" si="5"/>
        <v>2826.63</v>
      </c>
      <c r="H83" s="9">
        <v>2000</v>
      </c>
      <c r="I83" s="39">
        <v>642243</v>
      </c>
      <c r="J83" s="38">
        <v>45666</v>
      </c>
      <c r="K83" s="39">
        <f t="shared" si="3"/>
        <v>-826.63000000000011</v>
      </c>
    </row>
    <row r="84" spans="1:11" customFormat="1" x14ac:dyDescent="0.25">
      <c r="A84" s="11"/>
      <c r="B84" s="14">
        <v>78</v>
      </c>
      <c r="C84" s="39"/>
      <c r="D84" s="39"/>
      <c r="E84" s="39">
        <f t="shared" si="4"/>
        <v>0</v>
      </c>
      <c r="F84" s="46">
        <v>7.33</v>
      </c>
      <c r="G84" s="9">
        <f t="shared" si="5"/>
        <v>0</v>
      </c>
      <c r="H84" s="9"/>
      <c r="I84" s="39"/>
      <c r="J84" s="38"/>
      <c r="K84" s="39">
        <f t="shared" si="3"/>
        <v>0</v>
      </c>
    </row>
    <row r="85" spans="1:11" x14ac:dyDescent="0.25">
      <c r="A85" s="11"/>
      <c r="B85" s="14">
        <v>79</v>
      </c>
      <c r="C85" s="39">
        <v>13576</v>
      </c>
      <c r="D85" s="39">
        <v>13644</v>
      </c>
      <c r="E85" s="48">
        <f t="shared" si="4"/>
        <v>68</v>
      </c>
      <c r="F85" s="53">
        <v>0</v>
      </c>
      <c r="G85" s="9">
        <f t="shared" si="5"/>
        <v>0</v>
      </c>
      <c r="H85" s="9"/>
      <c r="I85" s="39"/>
      <c r="J85" s="38"/>
      <c r="K85" s="48">
        <f t="shared" si="3"/>
        <v>0</v>
      </c>
    </row>
    <row r="86" spans="1:11" customFormat="1" x14ac:dyDescent="0.25">
      <c r="A86" s="14"/>
      <c r="B86" s="14">
        <v>80</v>
      </c>
      <c r="C86" s="39"/>
      <c r="D86" s="39"/>
      <c r="E86" s="39">
        <f t="shared" si="4"/>
        <v>0</v>
      </c>
      <c r="F86" s="46">
        <v>7.33</v>
      </c>
      <c r="G86" s="9">
        <f t="shared" si="5"/>
        <v>0</v>
      </c>
      <c r="H86" s="9"/>
      <c r="I86" s="39"/>
      <c r="J86" s="38"/>
      <c r="K86" s="39">
        <f t="shared" si="3"/>
        <v>0</v>
      </c>
    </row>
    <row r="87" spans="1:11" customFormat="1" x14ac:dyDescent="0.25">
      <c r="A87" s="14"/>
      <c r="B87" s="14">
        <v>81</v>
      </c>
      <c r="C87" s="39">
        <v>50771</v>
      </c>
      <c r="D87" s="39">
        <v>52205</v>
      </c>
      <c r="E87" s="39">
        <f t="shared" si="4"/>
        <v>1434</v>
      </c>
      <c r="F87" s="46">
        <v>7.33</v>
      </c>
      <c r="G87" s="9">
        <f t="shared" si="5"/>
        <v>10511.22</v>
      </c>
      <c r="H87" s="9">
        <v>10000</v>
      </c>
      <c r="I87" s="39">
        <v>372139</v>
      </c>
      <c r="J87" s="38">
        <v>45670</v>
      </c>
      <c r="K87" s="39">
        <f t="shared" si="3"/>
        <v>-511.21999999999935</v>
      </c>
    </row>
    <row r="88" spans="1:11" customFormat="1" x14ac:dyDescent="0.25">
      <c r="A88" s="11"/>
      <c r="B88" s="14">
        <v>82</v>
      </c>
      <c r="C88" s="39">
        <v>5720</v>
      </c>
      <c r="D88" s="39">
        <v>5770</v>
      </c>
      <c r="E88" s="39">
        <f t="shared" si="4"/>
        <v>50</v>
      </c>
      <c r="F88" s="46">
        <v>7.33</v>
      </c>
      <c r="G88" s="9">
        <f t="shared" si="5"/>
        <v>366.5</v>
      </c>
      <c r="H88" s="9">
        <v>1000</v>
      </c>
      <c r="I88" s="39">
        <v>666786</v>
      </c>
      <c r="J88" s="38">
        <v>45687</v>
      </c>
      <c r="K88" s="39">
        <f t="shared" si="3"/>
        <v>633.5</v>
      </c>
    </row>
    <row r="89" spans="1:11" customFormat="1" x14ac:dyDescent="0.25">
      <c r="A89" s="11"/>
      <c r="B89" s="14">
        <v>83</v>
      </c>
      <c r="C89" s="39"/>
      <c r="D89" s="39"/>
      <c r="E89" s="39">
        <f t="shared" si="4"/>
        <v>0</v>
      </c>
      <c r="F89" s="46">
        <v>7.33</v>
      </c>
      <c r="G89" s="9">
        <f t="shared" si="5"/>
        <v>0</v>
      </c>
      <c r="H89" s="9"/>
      <c r="I89" s="39"/>
      <c r="J89" s="38"/>
      <c r="K89" s="39">
        <f t="shared" si="3"/>
        <v>0</v>
      </c>
    </row>
    <row r="90" spans="1:11" customFormat="1" x14ac:dyDescent="0.25">
      <c r="A90" s="11"/>
      <c r="B90" s="14">
        <v>84</v>
      </c>
      <c r="C90" s="39">
        <v>2925</v>
      </c>
      <c r="D90" s="39">
        <v>2925</v>
      </c>
      <c r="E90" s="39">
        <f t="shared" si="4"/>
        <v>0</v>
      </c>
      <c r="F90" s="46">
        <v>7.33</v>
      </c>
      <c r="G90" s="9">
        <f t="shared" si="5"/>
        <v>0</v>
      </c>
      <c r="H90" s="9"/>
      <c r="I90" s="39"/>
      <c r="J90" s="38"/>
      <c r="K90" s="39">
        <f t="shared" si="3"/>
        <v>0</v>
      </c>
    </row>
    <row r="91" spans="1:11" customFormat="1" x14ac:dyDescent="0.25">
      <c r="A91" s="11"/>
      <c r="B91" s="14">
        <v>85</v>
      </c>
      <c r="C91" s="39"/>
      <c r="D91" s="39"/>
      <c r="E91" s="39">
        <f t="shared" si="4"/>
        <v>0</v>
      </c>
      <c r="F91" s="46">
        <v>7.33</v>
      </c>
      <c r="G91" s="9">
        <f t="shared" si="5"/>
        <v>0</v>
      </c>
      <c r="H91" s="9"/>
      <c r="I91" s="39"/>
      <c r="J91" s="38"/>
      <c r="K91" s="39">
        <f t="shared" si="3"/>
        <v>0</v>
      </c>
    </row>
    <row r="92" spans="1:11" customFormat="1" x14ac:dyDescent="0.25">
      <c r="A92" s="11"/>
      <c r="B92" s="14">
        <v>86</v>
      </c>
      <c r="C92" s="39">
        <v>14473</v>
      </c>
      <c r="D92" s="39">
        <v>14854</v>
      </c>
      <c r="E92" s="39">
        <f t="shared" si="4"/>
        <v>381</v>
      </c>
      <c r="F92" s="61">
        <v>0</v>
      </c>
      <c r="G92" s="9">
        <f t="shared" si="5"/>
        <v>0</v>
      </c>
      <c r="H92" s="9"/>
      <c r="I92" s="39"/>
      <c r="J92" s="38"/>
      <c r="K92" s="39">
        <f t="shared" si="3"/>
        <v>0</v>
      </c>
    </row>
    <row r="93" spans="1:11" customFormat="1" x14ac:dyDescent="0.25">
      <c r="A93" s="11"/>
      <c r="B93" s="14">
        <v>87</v>
      </c>
      <c r="C93" s="39">
        <v>19239</v>
      </c>
      <c r="D93" s="39">
        <v>19463</v>
      </c>
      <c r="E93" s="39">
        <f t="shared" si="4"/>
        <v>224</v>
      </c>
      <c r="F93" s="46">
        <v>7.33</v>
      </c>
      <c r="G93" s="9">
        <f t="shared" si="5"/>
        <v>1641.92</v>
      </c>
      <c r="H93" s="9"/>
      <c r="I93" s="39"/>
      <c r="J93" s="38"/>
      <c r="K93" s="39">
        <f t="shared" si="3"/>
        <v>-1641.92</v>
      </c>
    </row>
    <row r="94" spans="1:11" customFormat="1" x14ac:dyDescent="0.25">
      <c r="A94" s="11"/>
      <c r="B94" s="14">
        <v>88</v>
      </c>
      <c r="C94" s="39">
        <v>65746</v>
      </c>
      <c r="D94" s="39">
        <v>68505</v>
      </c>
      <c r="E94" s="39">
        <f t="shared" si="4"/>
        <v>2759</v>
      </c>
      <c r="F94" s="46">
        <v>7.33</v>
      </c>
      <c r="G94" s="9">
        <f t="shared" si="5"/>
        <v>20223.47</v>
      </c>
      <c r="H94" s="9">
        <v>18513</v>
      </c>
      <c r="I94" s="39">
        <v>161757</v>
      </c>
      <c r="J94" s="38">
        <v>45660</v>
      </c>
      <c r="K94" s="39">
        <f t="shared" si="3"/>
        <v>-1710.4700000000012</v>
      </c>
    </row>
    <row r="95" spans="1:11" customFormat="1" x14ac:dyDescent="0.25">
      <c r="A95" s="11"/>
      <c r="B95" s="14">
        <v>89</v>
      </c>
      <c r="C95" s="39">
        <v>77360</v>
      </c>
      <c r="D95" s="39">
        <v>79743</v>
      </c>
      <c r="E95" s="39">
        <f t="shared" si="4"/>
        <v>2383</v>
      </c>
      <c r="F95" s="46">
        <v>7.33</v>
      </c>
      <c r="G95" s="9">
        <f t="shared" si="5"/>
        <v>17467.39</v>
      </c>
      <c r="H95" s="9">
        <v>15532.27</v>
      </c>
      <c r="I95" s="39">
        <v>77946</v>
      </c>
      <c r="J95" s="38">
        <v>45670</v>
      </c>
      <c r="K95" s="39">
        <f t="shared" si="3"/>
        <v>-1935.119999999999</v>
      </c>
    </row>
    <row r="96" spans="1:11" customFormat="1" x14ac:dyDescent="0.25">
      <c r="A96" s="11"/>
      <c r="B96" s="14">
        <v>90</v>
      </c>
      <c r="C96" s="39">
        <v>12178</v>
      </c>
      <c r="D96" s="39">
        <v>12178</v>
      </c>
      <c r="E96" s="39">
        <f t="shared" si="4"/>
        <v>0</v>
      </c>
      <c r="F96" s="46">
        <v>7.33</v>
      </c>
      <c r="G96" s="9">
        <f t="shared" si="5"/>
        <v>0</v>
      </c>
      <c r="H96" s="9"/>
      <c r="I96" s="39"/>
      <c r="J96" s="38"/>
      <c r="K96" s="39">
        <f t="shared" si="3"/>
        <v>0</v>
      </c>
    </row>
    <row r="97" spans="1:11" customFormat="1" x14ac:dyDescent="0.25">
      <c r="A97" s="11"/>
      <c r="B97" s="14">
        <v>91</v>
      </c>
      <c r="C97" s="39">
        <v>605</v>
      </c>
      <c r="D97" s="39">
        <v>608</v>
      </c>
      <c r="E97" s="39">
        <f t="shared" si="4"/>
        <v>3</v>
      </c>
      <c r="F97" s="46">
        <v>7.33</v>
      </c>
      <c r="G97" s="9">
        <f t="shared" si="5"/>
        <v>21.990000000000002</v>
      </c>
      <c r="H97" s="9"/>
      <c r="I97" s="39"/>
      <c r="J97" s="38"/>
      <c r="K97" s="39">
        <f t="shared" si="3"/>
        <v>-21.990000000000002</v>
      </c>
    </row>
    <row r="98" spans="1:11" customFormat="1" x14ac:dyDescent="0.25">
      <c r="A98" s="11"/>
      <c r="B98" s="14">
        <v>92</v>
      </c>
      <c r="C98" s="39">
        <v>1121</v>
      </c>
      <c r="D98" s="39">
        <v>1121</v>
      </c>
      <c r="E98" s="39">
        <f t="shared" si="4"/>
        <v>0</v>
      </c>
      <c r="F98" s="46">
        <v>7.33</v>
      </c>
      <c r="G98" s="9">
        <f t="shared" si="5"/>
        <v>0</v>
      </c>
      <c r="H98" s="9"/>
      <c r="I98" s="39"/>
      <c r="J98" s="38"/>
      <c r="K98" s="39">
        <f t="shared" si="3"/>
        <v>0</v>
      </c>
    </row>
    <row r="99" spans="1:11" customFormat="1" x14ac:dyDescent="0.25">
      <c r="A99" s="11"/>
      <c r="B99" s="14">
        <v>93</v>
      </c>
      <c r="C99" s="39"/>
      <c r="D99" s="39"/>
      <c r="E99" s="39">
        <f t="shared" si="4"/>
        <v>0</v>
      </c>
      <c r="F99" s="46">
        <v>7.33</v>
      </c>
      <c r="G99" s="9">
        <f t="shared" si="5"/>
        <v>0</v>
      </c>
      <c r="H99" s="9"/>
      <c r="I99" s="39"/>
      <c r="J99" s="38"/>
      <c r="K99" s="39">
        <f t="shared" si="3"/>
        <v>0</v>
      </c>
    </row>
    <row r="100" spans="1:11" customFormat="1" x14ac:dyDescent="0.25">
      <c r="A100" s="14"/>
      <c r="B100" s="14">
        <v>94</v>
      </c>
      <c r="C100" s="39">
        <v>14496</v>
      </c>
      <c r="D100" s="39">
        <v>14496</v>
      </c>
      <c r="E100" s="39">
        <f t="shared" si="4"/>
        <v>0</v>
      </c>
      <c r="F100" s="46">
        <v>7.33</v>
      </c>
      <c r="G100" s="9">
        <f t="shared" si="5"/>
        <v>0</v>
      </c>
      <c r="H100" s="9"/>
      <c r="I100" s="39"/>
      <c r="J100" s="38"/>
      <c r="K100" s="39">
        <f t="shared" si="3"/>
        <v>0</v>
      </c>
    </row>
    <row r="101" spans="1:11" customFormat="1" x14ac:dyDescent="0.25">
      <c r="A101" s="11"/>
      <c r="B101" s="14">
        <v>95</v>
      </c>
      <c r="C101" s="39"/>
      <c r="D101" s="39"/>
      <c r="E101" s="39">
        <f t="shared" si="4"/>
        <v>0</v>
      </c>
      <c r="F101" s="46">
        <v>7.33</v>
      </c>
      <c r="G101" s="9">
        <f t="shared" si="5"/>
        <v>0</v>
      </c>
      <c r="H101" s="9"/>
      <c r="I101" s="39"/>
      <c r="J101" s="38"/>
      <c r="K101" s="39">
        <f t="shared" si="3"/>
        <v>0</v>
      </c>
    </row>
    <row r="102" spans="1:11" x14ac:dyDescent="0.25">
      <c r="A102" s="11"/>
      <c r="B102" s="54">
        <v>96</v>
      </c>
      <c r="C102" s="39">
        <v>53449</v>
      </c>
      <c r="D102" s="39">
        <v>54090</v>
      </c>
      <c r="E102" s="56">
        <f t="shared" si="4"/>
        <v>641</v>
      </c>
      <c r="F102" s="53">
        <v>0</v>
      </c>
      <c r="G102" s="9">
        <f t="shared" si="5"/>
        <v>0</v>
      </c>
      <c r="H102" s="9"/>
      <c r="I102" s="39"/>
      <c r="J102" s="38"/>
      <c r="K102" s="39">
        <f t="shared" si="3"/>
        <v>0</v>
      </c>
    </row>
    <row r="103" spans="1:11" customFormat="1" x14ac:dyDescent="0.25">
      <c r="A103" s="11"/>
      <c r="B103" s="14">
        <v>97</v>
      </c>
      <c r="C103" s="39">
        <v>61743</v>
      </c>
      <c r="D103" s="39">
        <v>62135</v>
      </c>
      <c r="E103" s="39">
        <f t="shared" si="4"/>
        <v>392</v>
      </c>
      <c r="F103" s="46">
        <v>7.33</v>
      </c>
      <c r="G103" s="9">
        <f t="shared" si="5"/>
        <v>2873.36</v>
      </c>
      <c r="H103" s="9"/>
      <c r="I103" s="39"/>
      <c r="J103" s="38"/>
      <c r="K103" s="39">
        <f t="shared" si="3"/>
        <v>-2873.36</v>
      </c>
    </row>
    <row r="104" spans="1:11" customFormat="1" x14ac:dyDescent="0.25">
      <c r="A104" s="11"/>
      <c r="B104" s="14">
        <v>98</v>
      </c>
      <c r="C104" s="39">
        <v>23554</v>
      </c>
      <c r="D104" s="39">
        <v>24164</v>
      </c>
      <c r="E104" s="39">
        <f t="shared" si="4"/>
        <v>610</v>
      </c>
      <c r="F104" s="61">
        <v>5.13</v>
      </c>
      <c r="G104" s="9">
        <f t="shared" si="5"/>
        <v>3129.2999999999997</v>
      </c>
      <c r="H104" s="9">
        <v>3080</v>
      </c>
      <c r="I104" s="39">
        <v>172889</v>
      </c>
      <c r="J104" s="38">
        <v>45666</v>
      </c>
      <c r="K104" s="39">
        <f t="shared" si="3"/>
        <v>-49.299999999999727</v>
      </c>
    </row>
    <row r="105" spans="1:11" x14ac:dyDescent="0.25">
      <c r="A105" s="11"/>
      <c r="B105" s="14">
        <v>99</v>
      </c>
      <c r="C105" s="39">
        <v>134384</v>
      </c>
      <c r="D105" s="39">
        <v>135236</v>
      </c>
      <c r="E105" s="48">
        <f t="shared" si="4"/>
        <v>852</v>
      </c>
      <c r="F105" s="61">
        <v>5.13</v>
      </c>
      <c r="G105" s="9">
        <f t="shared" si="5"/>
        <v>4370.76</v>
      </c>
      <c r="H105" s="9">
        <v>2427</v>
      </c>
      <c r="I105" s="39">
        <v>203322</v>
      </c>
      <c r="J105" s="38">
        <v>45663</v>
      </c>
      <c r="K105" s="48">
        <f t="shared" si="3"/>
        <v>-1943.7600000000002</v>
      </c>
    </row>
    <row r="106" spans="1:11" customFormat="1" x14ac:dyDescent="0.25">
      <c r="A106" s="11"/>
      <c r="B106" s="14">
        <v>100</v>
      </c>
      <c r="C106" s="39">
        <v>23675</v>
      </c>
      <c r="D106" s="39">
        <v>24863</v>
      </c>
      <c r="E106" s="39">
        <f t="shared" si="4"/>
        <v>1188</v>
      </c>
      <c r="F106" s="46">
        <v>7.33</v>
      </c>
      <c r="G106" s="9">
        <f t="shared" si="5"/>
        <v>8708.0400000000009</v>
      </c>
      <c r="H106" s="9"/>
      <c r="I106" s="39"/>
      <c r="J106" s="38"/>
      <c r="K106" s="39">
        <f t="shared" si="3"/>
        <v>-8708.0400000000009</v>
      </c>
    </row>
    <row r="107" spans="1:11" customFormat="1" x14ac:dyDescent="0.25">
      <c r="A107" s="11"/>
      <c r="B107" s="14">
        <v>101</v>
      </c>
      <c r="C107" s="39"/>
      <c r="D107" s="39"/>
      <c r="E107" s="39">
        <f t="shared" si="4"/>
        <v>0</v>
      </c>
      <c r="F107" s="46">
        <v>7.33</v>
      </c>
      <c r="G107" s="9">
        <f t="shared" si="5"/>
        <v>0</v>
      </c>
      <c r="H107" s="9"/>
      <c r="I107" s="39"/>
      <c r="J107" s="38"/>
      <c r="K107" s="39">
        <f t="shared" si="3"/>
        <v>0</v>
      </c>
    </row>
    <row r="108" spans="1:11" customFormat="1" x14ac:dyDescent="0.25">
      <c r="A108" s="11"/>
      <c r="B108" s="14">
        <v>102</v>
      </c>
      <c r="C108" s="39"/>
      <c r="D108" s="39"/>
      <c r="E108" s="39">
        <f t="shared" si="4"/>
        <v>0</v>
      </c>
      <c r="F108" s="46">
        <v>7.33</v>
      </c>
      <c r="G108" s="9">
        <f t="shared" si="5"/>
        <v>0</v>
      </c>
      <c r="H108" s="9"/>
      <c r="I108" s="39"/>
      <c r="J108" s="38"/>
      <c r="K108" s="39">
        <f t="shared" si="3"/>
        <v>0</v>
      </c>
    </row>
    <row r="109" spans="1:11" x14ac:dyDescent="0.25">
      <c r="A109" s="11"/>
      <c r="B109" s="14">
        <v>103</v>
      </c>
      <c r="C109" s="39">
        <v>14282</v>
      </c>
      <c r="D109" s="39">
        <v>14571</v>
      </c>
      <c r="E109" s="48">
        <f t="shared" si="4"/>
        <v>289</v>
      </c>
      <c r="F109" s="53">
        <v>5.13</v>
      </c>
      <c r="G109" s="9">
        <f t="shared" si="5"/>
        <v>1482.57</v>
      </c>
      <c r="H109" s="9"/>
      <c r="I109" s="39"/>
      <c r="J109" s="38"/>
      <c r="K109" s="48">
        <f t="shared" si="3"/>
        <v>-1482.57</v>
      </c>
    </row>
    <row r="110" spans="1:11" customFormat="1" x14ac:dyDescent="0.25">
      <c r="A110" s="11"/>
      <c r="B110" s="14">
        <v>104</v>
      </c>
      <c r="C110" s="39">
        <v>9699</v>
      </c>
      <c r="D110" s="39">
        <v>9717</v>
      </c>
      <c r="E110" s="39">
        <f t="shared" si="4"/>
        <v>18</v>
      </c>
      <c r="F110" s="46">
        <v>7.33</v>
      </c>
      <c r="G110" s="9">
        <f t="shared" si="5"/>
        <v>131.94</v>
      </c>
      <c r="H110" s="9">
        <v>400</v>
      </c>
      <c r="I110" s="39">
        <v>134994</v>
      </c>
      <c r="J110" s="38">
        <v>45665</v>
      </c>
      <c r="K110" s="39">
        <f t="shared" si="3"/>
        <v>268.06</v>
      </c>
    </row>
    <row r="111" spans="1:11" customFormat="1" x14ac:dyDescent="0.25">
      <c r="A111" s="11"/>
      <c r="B111" s="14">
        <v>105</v>
      </c>
      <c r="C111" s="39">
        <v>1550</v>
      </c>
      <c r="D111" s="39">
        <v>1865</v>
      </c>
      <c r="E111" s="39">
        <f t="shared" si="4"/>
        <v>315</v>
      </c>
      <c r="F111" s="46">
        <v>7.33</v>
      </c>
      <c r="G111" s="9">
        <f t="shared" si="5"/>
        <v>2308.9499999999998</v>
      </c>
      <c r="H111" s="9">
        <v>9540</v>
      </c>
      <c r="I111" s="39">
        <v>88464</v>
      </c>
      <c r="J111" s="38">
        <v>45670</v>
      </c>
      <c r="K111" s="39">
        <f t="shared" si="3"/>
        <v>7231.05</v>
      </c>
    </row>
    <row r="112" spans="1:11" customFormat="1" x14ac:dyDescent="0.25">
      <c r="A112" s="11"/>
      <c r="B112" s="14">
        <v>106</v>
      </c>
      <c r="C112" s="39"/>
      <c r="D112" s="39"/>
      <c r="E112" s="39">
        <f t="shared" si="4"/>
        <v>0</v>
      </c>
      <c r="F112" s="46">
        <v>7.33</v>
      </c>
      <c r="G112" s="9">
        <f t="shared" si="5"/>
        <v>0</v>
      </c>
      <c r="H112" s="9"/>
      <c r="I112" s="39"/>
      <c r="J112" s="38"/>
      <c r="K112" s="39">
        <f t="shared" si="3"/>
        <v>0</v>
      </c>
    </row>
    <row r="113" spans="1:11" customFormat="1" x14ac:dyDescent="0.25">
      <c r="A113" s="11"/>
      <c r="B113" s="14">
        <v>107</v>
      </c>
      <c r="C113" s="39">
        <v>1484</v>
      </c>
      <c r="D113" s="39">
        <v>1484</v>
      </c>
      <c r="E113" s="39">
        <f t="shared" si="4"/>
        <v>0</v>
      </c>
      <c r="F113" s="46">
        <v>7.33</v>
      </c>
      <c r="G113" s="9">
        <f t="shared" si="5"/>
        <v>0</v>
      </c>
      <c r="H113" s="9"/>
      <c r="I113" s="39"/>
      <c r="J113" s="38"/>
      <c r="K113" s="39">
        <f t="shared" si="3"/>
        <v>0</v>
      </c>
    </row>
    <row r="114" spans="1:11" customFormat="1" x14ac:dyDescent="0.25">
      <c r="A114" s="11"/>
      <c r="B114" s="14">
        <v>108</v>
      </c>
      <c r="C114" s="39"/>
      <c r="D114" s="39"/>
      <c r="E114" s="39">
        <f t="shared" si="4"/>
        <v>0</v>
      </c>
      <c r="F114" s="46">
        <v>7.33</v>
      </c>
      <c r="G114" s="9">
        <f t="shared" si="5"/>
        <v>0</v>
      </c>
      <c r="H114" s="9"/>
      <c r="I114" s="39"/>
      <c r="J114" s="38"/>
      <c r="K114" s="39">
        <f t="shared" si="3"/>
        <v>0</v>
      </c>
    </row>
    <row r="115" spans="1:11" customFormat="1" x14ac:dyDescent="0.25">
      <c r="A115" s="11"/>
      <c r="B115" s="14">
        <v>109</v>
      </c>
      <c r="C115" s="39"/>
      <c r="D115" s="39"/>
      <c r="E115" s="39">
        <f t="shared" si="4"/>
        <v>0</v>
      </c>
      <c r="F115" s="46">
        <v>7.33</v>
      </c>
      <c r="G115" s="9">
        <f t="shared" si="5"/>
        <v>0</v>
      </c>
      <c r="H115" s="9"/>
      <c r="I115" s="39"/>
      <c r="J115" s="38"/>
      <c r="K115" s="39">
        <f t="shared" si="3"/>
        <v>0</v>
      </c>
    </row>
    <row r="116" spans="1:11" customFormat="1" x14ac:dyDescent="0.25">
      <c r="A116" s="11"/>
      <c r="B116" s="14">
        <v>110</v>
      </c>
      <c r="C116" s="39"/>
      <c r="D116" s="39"/>
      <c r="E116" s="39">
        <f t="shared" si="4"/>
        <v>0</v>
      </c>
      <c r="F116" s="46">
        <v>7.33</v>
      </c>
      <c r="G116" s="9">
        <f t="shared" si="5"/>
        <v>0</v>
      </c>
      <c r="H116" s="9"/>
      <c r="I116" s="39"/>
      <c r="J116" s="38"/>
      <c r="K116" s="39">
        <f t="shared" si="3"/>
        <v>0</v>
      </c>
    </row>
    <row r="117" spans="1:11" customFormat="1" x14ac:dyDescent="0.25">
      <c r="A117" s="11"/>
      <c r="B117" s="14">
        <v>111</v>
      </c>
      <c r="C117" s="39">
        <v>13685</v>
      </c>
      <c r="D117" s="39">
        <v>14070</v>
      </c>
      <c r="E117" s="39">
        <f t="shared" si="4"/>
        <v>385</v>
      </c>
      <c r="F117" s="46">
        <v>7.33</v>
      </c>
      <c r="G117" s="9">
        <f t="shared" si="5"/>
        <v>2822.05</v>
      </c>
      <c r="H117" s="9"/>
      <c r="I117" s="39"/>
      <c r="J117" s="38"/>
      <c r="K117" s="39">
        <f t="shared" si="3"/>
        <v>-2822.05</v>
      </c>
    </row>
    <row r="118" spans="1:11" customFormat="1" x14ac:dyDescent="0.25">
      <c r="A118" s="11"/>
      <c r="B118" s="54">
        <v>112</v>
      </c>
      <c r="C118" s="39">
        <v>120097</v>
      </c>
      <c r="D118" s="39">
        <v>123614</v>
      </c>
      <c r="E118" s="55">
        <f t="shared" si="4"/>
        <v>3517</v>
      </c>
      <c r="F118" s="53">
        <v>0</v>
      </c>
      <c r="G118" s="9">
        <f t="shared" si="5"/>
        <v>0</v>
      </c>
      <c r="H118" s="9"/>
      <c r="I118" s="39"/>
      <c r="J118" s="38"/>
      <c r="K118" s="39">
        <f t="shared" si="3"/>
        <v>0</v>
      </c>
    </row>
    <row r="119" spans="1:11" customFormat="1" x14ac:dyDescent="0.25">
      <c r="A119" s="11"/>
      <c r="B119" s="14">
        <v>113</v>
      </c>
      <c r="C119" s="39"/>
      <c r="D119" s="39"/>
      <c r="E119" s="39">
        <f t="shared" si="4"/>
        <v>0</v>
      </c>
      <c r="F119" s="46">
        <v>7.33</v>
      </c>
      <c r="G119" s="9">
        <f t="shared" si="5"/>
        <v>0</v>
      </c>
      <c r="H119" s="9"/>
      <c r="I119" s="39"/>
      <c r="J119" s="38"/>
      <c r="K119" s="39">
        <f t="shared" si="3"/>
        <v>0</v>
      </c>
    </row>
    <row r="120" spans="1:11" customFormat="1" x14ac:dyDescent="0.25">
      <c r="A120" s="14"/>
      <c r="B120" s="14">
        <v>114</v>
      </c>
      <c r="C120" s="39">
        <v>7214</v>
      </c>
      <c r="D120" s="39">
        <v>7214</v>
      </c>
      <c r="E120" s="39">
        <f t="shared" si="4"/>
        <v>0</v>
      </c>
      <c r="F120" s="46">
        <v>7.33</v>
      </c>
      <c r="G120" s="9">
        <f t="shared" si="5"/>
        <v>0</v>
      </c>
      <c r="H120" s="9"/>
      <c r="I120" s="39"/>
      <c r="J120" s="38"/>
      <c r="K120" s="39">
        <f t="shared" si="3"/>
        <v>0</v>
      </c>
    </row>
    <row r="121" spans="1:11" customFormat="1" x14ac:dyDescent="0.25">
      <c r="A121" s="11"/>
      <c r="B121" s="54">
        <v>115</v>
      </c>
      <c r="C121" s="39">
        <v>42402</v>
      </c>
      <c r="D121" s="39">
        <v>42959</v>
      </c>
      <c r="E121" s="55">
        <f t="shared" si="4"/>
        <v>557</v>
      </c>
      <c r="F121" s="53">
        <v>0</v>
      </c>
      <c r="G121" s="9">
        <f t="shared" si="5"/>
        <v>0</v>
      </c>
      <c r="H121" s="9"/>
      <c r="I121" s="39"/>
      <c r="J121" s="38"/>
      <c r="K121" s="39">
        <f t="shared" si="3"/>
        <v>0</v>
      </c>
    </row>
    <row r="122" spans="1:11" customFormat="1" x14ac:dyDescent="0.25">
      <c r="A122" s="11"/>
      <c r="B122" s="54">
        <v>116</v>
      </c>
      <c r="C122" s="39">
        <v>53748</v>
      </c>
      <c r="D122" s="39">
        <v>54234</v>
      </c>
      <c r="E122" s="55">
        <f t="shared" si="4"/>
        <v>486</v>
      </c>
      <c r="F122" s="53">
        <v>0</v>
      </c>
      <c r="G122" s="9">
        <f t="shared" si="5"/>
        <v>0</v>
      </c>
      <c r="H122" s="9"/>
      <c r="I122" s="39"/>
      <c r="J122" s="38"/>
      <c r="K122" s="39">
        <f t="shared" si="3"/>
        <v>0</v>
      </c>
    </row>
    <row r="123" spans="1:11" x14ac:dyDescent="0.25">
      <c r="A123" s="11"/>
      <c r="B123" s="54">
        <v>117</v>
      </c>
      <c r="C123" s="39">
        <v>83822</v>
      </c>
      <c r="D123" s="39">
        <v>85700</v>
      </c>
      <c r="E123" s="55">
        <f t="shared" si="4"/>
        <v>1878</v>
      </c>
      <c r="F123" s="53">
        <v>0</v>
      </c>
      <c r="G123" s="9">
        <f t="shared" si="5"/>
        <v>0</v>
      </c>
      <c r="H123" s="9"/>
      <c r="I123" s="39"/>
      <c r="J123" s="38"/>
      <c r="K123" s="39">
        <f t="shared" si="3"/>
        <v>0</v>
      </c>
    </row>
    <row r="124" spans="1:11" customFormat="1" x14ac:dyDescent="0.25">
      <c r="A124" s="11"/>
      <c r="B124" s="14">
        <v>118</v>
      </c>
      <c r="C124" s="39">
        <v>6499</v>
      </c>
      <c r="D124" s="39">
        <v>6580</v>
      </c>
      <c r="E124" s="39">
        <f t="shared" si="4"/>
        <v>81</v>
      </c>
      <c r="F124" s="46">
        <v>7.33</v>
      </c>
      <c r="G124" s="9">
        <f t="shared" si="5"/>
        <v>593.73</v>
      </c>
      <c r="H124" s="9">
        <v>300</v>
      </c>
      <c r="I124" s="39">
        <v>210434</v>
      </c>
      <c r="J124" s="38">
        <v>45677</v>
      </c>
      <c r="K124" s="39">
        <f t="shared" si="3"/>
        <v>-293.73</v>
      </c>
    </row>
    <row r="125" spans="1:11" customFormat="1" x14ac:dyDescent="0.25">
      <c r="A125" s="11"/>
      <c r="B125" s="14">
        <v>119</v>
      </c>
      <c r="C125" s="39">
        <v>31738</v>
      </c>
      <c r="D125" s="39">
        <v>32200</v>
      </c>
      <c r="E125" s="39">
        <f t="shared" si="4"/>
        <v>462</v>
      </c>
      <c r="F125" s="46">
        <v>7.33</v>
      </c>
      <c r="G125" s="9">
        <f t="shared" si="5"/>
        <v>3386.46</v>
      </c>
      <c r="H125" s="9">
        <v>30000</v>
      </c>
      <c r="I125" s="39">
        <v>198798</v>
      </c>
      <c r="J125" s="38">
        <v>45663</v>
      </c>
      <c r="K125" s="39">
        <f t="shared" si="3"/>
        <v>26613.54</v>
      </c>
    </row>
    <row r="126" spans="1:11" customFormat="1" x14ac:dyDescent="0.25">
      <c r="A126" s="11"/>
      <c r="B126" s="14">
        <v>120</v>
      </c>
      <c r="C126" s="39"/>
      <c r="D126" s="39"/>
      <c r="E126" s="39">
        <f t="shared" si="4"/>
        <v>0</v>
      </c>
      <c r="F126" s="46">
        <v>7.33</v>
      </c>
      <c r="G126" s="9">
        <f t="shared" si="5"/>
        <v>0</v>
      </c>
      <c r="H126" s="9"/>
      <c r="I126" s="39"/>
      <c r="J126" s="38"/>
      <c r="K126" s="39">
        <f t="shared" si="3"/>
        <v>0</v>
      </c>
    </row>
    <row r="127" spans="1:11" customFormat="1" x14ac:dyDescent="0.25">
      <c r="A127" s="11"/>
      <c r="B127" s="14">
        <v>121</v>
      </c>
      <c r="C127" s="39"/>
      <c r="D127" s="39"/>
      <c r="E127" s="39">
        <f t="shared" si="4"/>
        <v>0</v>
      </c>
      <c r="F127" s="46">
        <v>7.33</v>
      </c>
      <c r="G127" s="9">
        <f t="shared" si="5"/>
        <v>0</v>
      </c>
      <c r="H127" s="9"/>
      <c r="I127" s="39"/>
      <c r="J127" s="38"/>
      <c r="K127" s="39">
        <f t="shared" si="3"/>
        <v>0</v>
      </c>
    </row>
    <row r="128" spans="1:11" customFormat="1" x14ac:dyDescent="0.25">
      <c r="A128" s="11"/>
      <c r="B128" s="14">
        <v>122</v>
      </c>
      <c r="C128" s="39"/>
      <c r="D128" s="39"/>
      <c r="E128" s="39">
        <f t="shared" si="4"/>
        <v>0</v>
      </c>
      <c r="F128" s="46">
        <v>7.33</v>
      </c>
      <c r="G128" s="9">
        <f t="shared" si="5"/>
        <v>0</v>
      </c>
      <c r="H128" s="9"/>
      <c r="I128" s="39"/>
      <c r="J128" s="38"/>
      <c r="K128" s="39">
        <f t="shared" si="3"/>
        <v>0</v>
      </c>
    </row>
    <row r="129" spans="1:11" customFormat="1" x14ac:dyDescent="0.25">
      <c r="A129" s="11"/>
      <c r="B129" s="14">
        <v>123</v>
      </c>
      <c r="C129" s="39"/>
      <c r="D129" s="39"/>
      <c r="E129" s="39">
        <f t="shared" si="4"/>
        <v>0</v>
      </c>
      <c r="F129" s="46">
        <v>7.33</v>
      </c>
      <c r="G129" s="9">
        <f t="shared" si="5"/>
        <v>0</v>
      </c>
      <c r="H129" s="9"/>
      <c r="I129" s="39"/>
      <c r="J129" s="38"/>
      <c r="K129" s="39">
        <f t="shared" si="3"/>
        <v>0</v>
      </c>
    </row>
    <row r="130" spans="1:11" customFormat="1" x14ac:dyDescent="0.25">
      <c r="A130" s="11"/>
      <c r="B130" s="14">
        <v>124</v>
      </c>
      <c r="C130" s="39"/>
      <c r="D130" s="39"/>
      <c r="E130" s="39">
        <f t="shared" si="4"/>
        <v>0</v>
      </c>
      <c r="F130" s="46">
        <v>7.33</v>
      </c>
      <c r="G130" s="9">
        <f t="shared" si="5"/>
        <v>0</v>
      </c>
      <c r="H130" s="9"/>
      <c r="I130" s="39"/>
      <c r="J130" s="38"/>
      <c r="K130" s="39">
        <f t="shared" si="3"/>
        <v>0</v>
      </c>
    </row>
    <row r="131" spans="1:11" customFormat="1" x14ac:dyDescent="0.25">
      <c r="A131" s="11"/>
      <c r="B131" s="14">
        <v>125</v>
      </c>
      <c r="C131" s="39"/>
      <c r="D131" s="39"/>
      <c r="E131" s="39">
        <f t="shared" si="4"/>
        <v>0</v>
      </c>
      <c r="F131" s="46">
        <v>7.33</v>
      </c>
      <c r="G131" s="9">
        <f t="shared" si="5"/>
        <v>0</v>
      </c>
      <c r="H131" s="9"/>
      <c r="I131" s="39"/>
      <c r="J131" s="38"/>
      <c r="K131" s="39">
        <f t="shared" si="3"/>
        <v>0</v>
      </c>
    </row>
    <row r="132" spans="1:11" customFormat="1" x14ac:dyDescent="0.25">
      <c r="A132" s="11"/>
      <c r="B132" s="14">
        <v>126</v>
      </c>
      <c r="C132" s="39"/>
      <c r="D132" s="39"/>
      <c r="E132" s="39">
        <f t="shared" si="4"/>
        <v>0</v>
      </c>
      <c r="F132" s="46">
        <v>7.33</v>
      </c>
      <c r="G132" s="9">
        <f t="shared" si="5"/>
        <v>0</v>
      </c>
      <c r="H132" s="9"/>
      <c r="I132" s="39"/>
      <c r="J132" s="38"/>
      <c r="K132" s="39">
        <f t="shared" si="3"/>
        <v>0</v>
      </c>
    </row>
    <row r="133" spans="1:11" customFormat="1" x14ac:dyDescent="0.25">
      <c r="A133" s="11"/>
      <c r="B133" s="14">
        <v>127</v>
      </c>
      <c r="C133" s="39"/>
      <c r="D133" s="39"/>
      <c r="E133" s="39">
        <f t="shared" si="4"/>
        <v>0</v>
      </c>
      <c r="F133" s="46">
        <v>7.33</v>
      </c>
      <c r="G133" s="9">
        <f t="shared" si="5"/>
        <v>0</v>
      </c>
      <c r="H133" s="9"/>
      <c r="I133" s="39"/>
      <c r="J133" s="38"/>
      <c r="K133" s="39">
        <f t="shared" si="3"/>
        <v>0</v>
      </c>
    </row>
    <row r="134" spans="1:11" customFormat="1" x14ac:dyDescent="0.25">
      <c r="A134" s="11"/>
      <c r="B134" s="14">
        <v>128</v>
      </c>
      <c r="C134" s="39"/>
      <c r="D134" s="39"/>
      <c r="E134" s="39">
        <f t="shared" si="4"/>
        <v>0</v>
      </c>
      <c r="F134" s="46">
        <v>7.33</v>
      </c>
      <c r="G134" s="9">
        <f t="shared" si="5"/>
        <v>0</v>
      </c>
      <c r="H134" s="9"/>
      <c r="I134" s="39"/>
      <c r="J134" s="38"/>
      <c r="K134" s="39">
        <f t="shared" si="3"/>
        <v>0</v>
      </c>
    </row>
    <row r="135" spans="1:11" customFormat="1" x14ac:dyDescent="0.25">
      <c r="A135" s="11"/>
      <c r="B135" s="14">
        <v>129</v>
      </c>
      <c r="C135" s="39"/>
      <c r="D135" s="39"/>
      <c r="E135" s="39">
        <f t="shared" si="4"/>
        <v>0</v>
      </c>
      <c r="F135" s="46">
        <v>7.33</v>
      </c>
      <c r="G135" s="9">
        <f t="shared" si="5"/>
        <v>0</v>
      </c>
      <c r="H135" s="9"/>
      <c r="I135" s="39"/>
      <c r="J135" s="38"/>
      <c r="K135" s="39">
        <f t="shared" si="3"/>
        <v>0</v>
      </c>
    </row>
    <row r="136" spans="1:11" customFormat="1" x14ac:dyDescent="0.25">
      <c r="A136" s="11"/>
      <c r="B136" s="14">
        <v>130</v>
      </c>
      <c r="C136" s="39"/>
      <c r="D136" s="39"/>
      <c r="E136" s="39">
        <f t="shared" si="4"/>
        <v>0</v>
      </c>
      <c r="F136" s="46">
        <v>7.33</v>
      </c>
      <c r="G136" s="9">
        <f t="shared" si="5"/>
        <v>0</v>
      </c>
      <c r="H136" s="9"/>
      <c r="I136" s="39"/>
      <c r="J136" s="38"/>
      <c r="K136" s="39">
        <f t="shared" ref="K136" si="6">H136-G136</f>
        <v>0</v>
      </c>
    </row>
    <row r="137" spans="1:11" customFormat="1" x14ac:dyDescent="0.25">
      <c r="A137" s="11"/>
      <c r="B137" s="14">
        <v>131</v>
      </c>
      <c r="C137" s="39"/>
      <c r="D137" s="39"/>
      <c r="E137" s="39">
        <f t="shared" ref="E137:E148" si="7">D137-C137</f>
        <v>0</v>
      </c>
      <c r="F137" s="46">
        <v>7.33</v>
      </c>
      <c r="G137" s="9">
        <f t="shared" ref="G137:G163" si="8">F137*E137</f>
        <v>0</v>
      </c>
      <c r="H137" s="9"/>
      <c r="I137" s="39"/>
      <c r="J137" s="38"/>
      <c r="K137" s="39">
        <f t="shared" ref="K137:K152" si="9">H137-G137</f>
        <v>0</v>
      </c>
    </row>
    <row r="138" spans="1:11" customFormat="1" x14ac:dyDescent="0.25">
      <c r="A138" s="11"/>
      <c r="B138" s="14">
        <v>132</v>
      </c>
      <c r="C138" s="39"/>
      <c r="D138" s="39"/>
      <c r="E138" s="39">
        <f t="shared" si="7"/>
        <v>0</v>
      </c>
      <c r="F138" s="46">
        <v>7.33</v>
      </c>
      <c r="G138" s="9">
        <f t="shared" si="8"/>
        <v>0</v>
      </c>
      <c r="H138" s="9"/>
      <c r="I138" s="39"/>
      <c r="J138" s="38"/>
      <c r="K138" s="39">
        <f t="shared" si="9"/>
        <v>0</v>
      </c>
    </row>
    <row r="139" spans="1:11" customFormat="1" x14ac:dyDescent="0.25">
      <c r="A139" s="11"/>
      <c r="B139" s="14">
        <v>133</v>
      </c>
      <c r="C139" s="39"/>
      <c r="D139" s="39"/>
      <c r="E139" s="39">
        <f t="shared" si="7"/>
        <v>0</v>
      </c>
      <c r="F139" s="46">
        <v>7.33</v>
      </c>
      <c r="G139" s="9">
        <f t="shared" si="8"/>
        <v>0</v>
      </c>
      <c r="H139" s="9"/>
      <c r="I139" s="39"/>
      <c r="J139" s="38"/>
      <c r="K139" s="39">
        <f t="shared" si="9"/>
        <v>0</v>
      </c>
    </row>
    <row r="140" spans="1:11" customFormat="1" x14ac:dyDescent="0.25">
      <c r="A140" s="11"/>
      <c r="B140" s="14">
        <v>134</v>
      </c>
      <c r="C140" s="39"/>
      <c r="D140" s="39"/>
      <c r="E140" s="39">
        <f t="shared" si="7"/>
        <v>0</v>
      </c>
      <c r="F140" s="46">
        <v>7.33</v>
      </c>
      <c r="G140" s="9">
        <f t="shared" si="8"/>
        <v>0</v>
      </c>
      <c r="H140" s="9"/>
      <c r="I140" s="39"/>
      <c r="J140" s="38"/>
      <c r="K140" s="39">
        <f t="shared" si="9"/>
        <v>0</v>
      </c>
    </row>
    <row r="141" spans="1:11" customFormat="1" x14ac:dyDescent="0.25">
      <c r="A141" s="11"/>
      <c r="B141" s="14">
        <v>135</v>
      </c>
      <c r="C141" s="39"/>
      <c r="D141" s="39"/>
      <c r="E141" s="39">
        <f t="shared" si="7"/>
        <v>0</v>
      </c>
      <c r="F141" s="46">
        <v>7.33</v>
      </c>
      <c r="G141" s="9">
        <f t="shared" si="8"/>
        <v>0</v>
      </c>
      <c r="H141" s="9"/>
      <c r="I141" s="39"/>
      <c r="J141" s="38"/>
      <c r="K141" s="39">
        <f t="shared" si="9"/>
        <v>0</v>
      </c>
    </row>
    <row r="142" spans="1:11" customFormat="1" x14ac:dyDescent="0.25">
      <c r="A142" s="11"/>
      <c r="B142" s="14">
        <v>136</v>
      </c>
      <c r="C142" s="39"/>
      <c r="D142" s="39"/>
      <c r="E142" s="39">
        <f t="shared" si="7"/>
        <v>0</v>
      </c>
      <c r="F142" s="46">
        <v>7.33</v>
      </c>
      <c r="G142" s="9">
        <f t="shared" si="8"/>
        <v>0</v>
      </c>
      <c r="H142" s="9"/>
      <c r="I142" s="39"/>
      <c r="J142" s="38"/>
      <c r="K142" s="39">
        <f t="shared" si="9"/>
        <v>0</v>
      </c>
    </row>
    <row r="143" spans="1:11" customFormat="1" x14ac:dyDescent="0.25">
      <c r="A143" s="11"/>
      <c r="B143" s="14">
        <v>137</v>
      </c>
      <c r="C143" s="39"/>
      <c r="D143" s="39"/>
      <c r="E143" s="39">
        <f t="shared" si="7"/>
        <v>0</v>
      </c>
      <c r="F143" s="46">
        <v>7.33</v>
      </c>
      <c r="G143" s="9">
        <f t="shared" si="8"/>
        <v>0</v>
      </c>
      <c r="H143" s="9"/>
      <c r="I143" s="39"/>
      <c r="J143" s="38"/>
      <c r="K143" s="39">
        <f t="shared" si="9"/>
        <v>0</v>
      </c>
    </row>
    <row r="144" spans="1:11" customFormat="1" x14ac:dyDescent="0.25">
      <c r="A144" s="11"/>
      <c r="B144" s="14">
        <v>138</v>
      </c>
      <c r="C144" s="39"/>
      <c r="D144" s="39"/>
      <c r="E144" s="39">
        <f t="shared" si="7"/>
        <v>0</v>
      </c>
      <c r="F144" s="46">
        <v>7.33</v>
      </c>
      <c r="G144" s="9">
        <f t="shared" si="8"/>
        <v>0</v>
      </c>
      <c r="H144" s="9"/>
      <c r="I144" s="39"/>
      <c r="J144" s="38"/>
      <c r="K144" s="39">
        <f t="shared" si="9"/>
        <v>0</v>
      </c>
    </row>
    <row r="145" spans="1:11" customFormat="1" x14ac:dyDescent="0.25">
      <c r="A145" s="14"/>
      <c r="B145" s="14">
        <v>139</v>
      </c>
      <c r="C145" s="39">
        <v>66392</v>
      </c>
      <c r="D145" s="39">
        <v>68005</v>
      </c>
      <c r="E145" s="39">
        <f t="shared" si="7"/>
        <v>1613</v>
      </c>
      <c r="F145" s="53">
        <v>5.13</v>
      </c>
      <c r="G145" s="9">
        <f t="shared" si="8"/>
        <v>8274.69</v>
      </c>
      <c r="H145" s="9">
        <v>6000</v>
      </c>
      <c r="I145" s="39">
        <v>759318</v>
      </c>
      <c r="J145" s="38">
        <v>45665</v>
      </c>
      <c r="K145" s="39">
        <f t="shared" si="9"/>
        <v>-2274.6900000000005</v>
      </c>
    </row>
    <row r="146" spans="1:11" customFormat="1" x14ac:dyDescent="0.25">
      <c r="A146" s="11"/>
      <c r="B146" s="14">
        <v>140</v>
      </c>
      <c r="C146" s="39">
        <v>11594</v>
      </c>
      <c r="D146" s="39">
        <v>11594</v>
      </c>
      <c r="E146" s="39">
        <f t="shared" si="7"/>
        <v>0</v>
      </c>
      <c r="F146" s="46">
        <v>7.33</v>
      </c>
      <c r="G146" s="9">
        <f t="shared" si="8"/>
        <v>0</v>
      </c>
      <c r="H146" s="9"/>
      <c r="I146" s="39"/>
      <c r="J146" s="38"/>
      <c r="K146" s="39">
        <f t="shared" si="9"/>
        <v>0</v>
      </c>
    </row>
    <row r="147" spans="1:11" customFormat="1" x14ac:dyDescent="0.25">
      <c r="A147" s="11"/>
      <c r="B147" s="14">
        <v>141</v>
      </c>
      <c r="C147" s="39">
        <v>1989</v>
      </c>
      <c r="D147" s="39">
        <v>1989</v>
      </c>
      <c r="E147" s="39">
        <f t="shared" si="7"/>
        <v>0</v>
      </c>
      <c r="F147" s="46">
        <v>7.33</v>
      </c>
      <c r="G147" s="9">
        <f t="shared" si="8"/>
        <v>0</v>
      </c>
      <c r="H147" s="9">
        <v>1540</v>
      </c>
      <c r="I147" s="39">
        <v>372822</v>
      </c>
      <c r="J147" s="38">
        <v>45684</v>
      </c>
      <c r="K147" s="39">
        <f t="shared" si="9"/>
        <v>1540</v>
      </c>
    </row>
    <row r="148" spans="1:11" customFormat="1" x14ac:dyDescent="0.25">
      <c r="A148" s="11"/>
      <c r="B148" s="54">
        <v>142.143</v>
      </c>
      <c r="C148" s="39">
        <v>34376</v>
      </c>
      <c r="D148" s="39">
        <v>34910</v>
      </c>
      <c r="E148" s="55">
        <f t="shared" si="7"/>
        <v>534</v>
      </c>
      <c r="F148" s="53">
        <v>0</v>
      </c>
      <c r="G148" s="9">
        <f t="shared" si="8"/>
        <v>0</v>
      </c>
      <c r="H148" s="9"/>
      <c r="I148" s="39"/>
      <c r="J148" s="38"/>
      <c r="K148" s="39">
        <f t="shared" si="9"/>
        <v>0</v>
      </c>
    </row>
    <row r="149" spans="1:11" customFormat="1" x14ac:dyDescent="0.25">
      <c r="A149" s="58"/>
      <c r="B149" s="14">
        <v>144</v>
      </c>
      <c r="C149" s="39">
        <v>24123</v>
      </c>
      <c r="D149" s="39">
        <v>26209</v>
      </c>
      <c r="E149" s="39">
        <f t="shared" ref="E149" si="10">D149-C149</f>
        <v>2086</v>
      </c>
      <c r="F149" s="46">
        <v>7.33</v>
      </c>
      <c r="G149" s="9">
        <f t="shared" si="8"/>
        <v>15290.380000000001</v>
      </c>
      <c r="H149" s="9">
        <v>24259</v>
      </c>
      <c r="I149" s="39">
        <v>243034</v>
      </c>
      <c r="J149" s="38">
        <v>45660</v>
      </c>
      <c r="K149" s="39">
        <f t="shared" si="9"/>
        <v>8968.619999999999</v>
      </c>
    </row>
    <row r="150" spans="1:11" customFormat="1" x14ac:dyDescent="0.25">
      <c r="A150" s="11"/>
      <c r="B150" s="14">
        <v>145</v>
      </c>
      <c r="C150" s="39">
        <v>3911</v>
      </c>
      <c r="D150" s="39">
        <v>3935</v>
      </c>
      <c r="E150" s="39">
        <f t="shared" ref="E150:E163" si="11">D150-C150</f>
        <v>24</v>
      </c>
      <c r="F150" s="46">
        <v>7.33</v>
      </c>
      <c r="G150" s="9">
        <f t="shared" si="8"/>
        <v>175.92000000000002</v>
      </c>
      <c r="H150" s="9">
        <v>300.52999999999997</v>
      </c>
      <c r="I150" s="39">
        <v>85532</v>
      </c>
      <c r="J150" s="38">
        <v>45660</v>
      </c>
      <c r="K150" s="39">
        <f t="shared" si="9"/>
        <v>124.60999999999996</v>
      </c>
    </row>
    <row r="151" spans="1:11" customFormat="1" x14ac:dyDescent="0.25">
      <c r="A151" s="11"/>
      <c r="B151" s="14">
        <v>146</v>
      </c>
      <c r="C151" s="39"/>
      <c r="D151" s="39"/>
      <c r="E151" s="39">
        <f t="shared" si="11"/>
        <v>0</v>
      </c>
      <c r="F151" s="46">
        <v>7.33</v>
      </c>
      <c r="G151" s="9">
        <f t="shared" si="8"/>
        <v>0</v>
      </c>
      <c r="H151" s="9"/>
      <c r="I151" s="39"/>
      <c r="J151" s="38"/>
      <c r="K151" s="39">
        <f t="shared" si="9"/>
        <v>0</v>
      </c>
    </row>
    <row r="152" spans="1:11" customFormat="1" x14ac:dyDescent="0.25">
      <c r="A152" s="11"/>
      <c r="B152" s="14">
        <v>147</v>
      </c>
      <c r="C152" s="39"/>
      <c r="D152" s="39"/>
      <c r="E152" s="39">
        <f t="shared" si="11"/>
        <v>0</v>
      </c>
      <c r="F152" s="46">
        <v>7.33</v>
      </c>
      <c r="G152" s="9">
        <f t="shared" si="8"/>
        <v>0</v>
      </c>
      <c r="H152" s="9"/>
      <c r="I152" s="39"/>
      <c r="J152" s="38"/>
      <c r="K152" s="39">
        <f t="shared" si="9"/>
        <v>0</v>
      </c>
    </row>
    <row r="153" spans="1:11" customFormat="1" x14ac:dyDescent="0.25">
      <c r="A153" s="11"/>
      <c r="B153" s="14">
        <v>148</v>
      </c>
      <c r="C153" s="39">
        <v>60735</v>
      </c>
      <c r="D153" s="39">
        <v>61958</v>
      </c>
      <c r="E153" s="39">
        <f t="shared" si="11"/>
        <v>1223</v>
      </c>
      <c r="F153" s="46">
        <v>7.33</v>
      </c>
      <c r="G153" s="9">
        <f t="shared" si="8"/>
        <v>8964.59</v>
      </c>
      <c r="H153" s="9"/>
      <c r="I153" s="39"/>
      <c r="J153" s="38"/>
      <c r="K153" s="39">
        <f t="shared" ref="K153:K163" si="12">H153-G153</f>
        <v>-8964.59</v>
      </c>
    </row>
    <row r="154" spans="1:11" customFormat="1" x14ac:dyDescent="0.25">
      <c r="A154" s="11"/>
      <c r="B154" s="14">
        <v>149</v>
      </c>
      <c r="C154" s="39"/>
      <c r="D154" s="39"/>
      <c r="E154" s="39">
        <f t="shared" si="11"/>
        <v>0</v>
      </c>
      <c r="F154" s="46">
        <v>7.33</v>
      </c>
      <c r="G154" s="9">
        <f t="shared" si="8"/>
        <v>0</v>
      </c>
      <c r="H154" s="9"/>
      <c r="I154" s="39"/>
      <c r="J154" s="38"/>
      <c r="K154" s="39">
        <f t="shared" si="12"/>
        <v>0</v>
      </c>
    </row>
    <row r="155" spans="1:11" customFormat="1" x14ac:dyDescent="0.25">
      <c r="A155" s="11"/>
      <c r="B155" s="14">
        <v>150</v>
      </c>
      <c r="C155" s="39">
        <v>28703</v>
      </c>
      <c r="D155" s="39">
        <v>30129</v>
      </c>
      <c r="E155" s="39">
        <f t="shared" si="11"/>
        <v>1426</v>
      </c>
      <c r="F155" s="46">
        <v>7.33</v>
      </c>
      <c r="G155" s="9">
        <f t="shared" si="8"/>
        <v>10452.58</v>
      </c>
      <c r="H155" s="9">
        <v>11300</v>
      </c>
      <c r="I155" s="39">
        <v>397158</v>
      </c>
      <c r="J155" s="38">
        <v>45663</v>
      </c>
      <c r="K155" s="39">
        <f t="shared" si="12"/>
        <v>847.42000000000007</v>
      </c>
    </row>
    <row r="156" spans="1:11" customFormat="1" x14ac:dyDescent="0.25">
      <c r="A156" s="58"/>
      <c r="B156" s="14">
        <v>151</v>
      </c>
      <c r="C156" s="39">
        <v>25</v>
      </c>
      <c r="D156" s="39">
        <v>25</v>
      </c>
      <c r="E156" s="39">
        <f t="shared" si="11"/>
        <v>0</v>
      </c>
      <c r="F156" s="46">
        <v>7.33</v>
      </c>
      <c r="G156" s="9">
        <f t="shared" si="8"/>
        <v>0</v>
      </c>
      <c r="H156" s="9"/>
      <c r="I156" s="39"/>
      <c r="J156" s="38"/>
      <c r="K156" s="39">
        <f t="shared" si="12"/>
        <v>0</v>
      </c>
    </row>
    <row r="157" spans="1:11" customFormat="1" x14ac:dyDescent="0.25">
      <c r="A157" s="11"/>
      <c r="B157" s="14">
        <v>152</v>
      </c>
      <c r="C157" s="39"/>
      <c r="D157" s="39"/>
      <c r="E157" s="39">
        <f t="shared" si="11"/>
        <v>0</v>
      </c>
      <c r="F157" s="46">
        <v>7.33</v>
      </c>
      <c r="G157" s="9">
        <f t="shared" si="8"/>
        <v>0</v>
      </c>
      <c r="H157" s="9"/>
      <c r="I157" s="39"/>
      <c r="J157" s="38"/>
      <c r="K157" s="39">
        <f t="shared" si="12"/>
        <v>0</v>
      </c>
    </row>
    <row r="158" spans="1:11" customFormat="1" x14ac:dyDescent="0.25">
      <c r="A158" s="11"/>
      <c r="B158" s="14">
        <v>153</v>
      </c>
      <c r="C158" s="39">
        <v>58695</v>
      </c>
      <c r="D158" s="39">
        <v>60616</v>
      </c>
      <c r="E158" s="39">
        <f t="shared" si="11"/>
        <v>1921</v>
      </c>
      <c r="F158" s="46">
        <v>7.33</v>
      </c>
      <c r="G158" s="9">
        <f t="shared" si="8"/>
        <v>14080.93</v>
      </c>
      <c r="H158" s="9"/>
      <c r="I158" s="39"/>
      <c r="J158" s="38"/>
      <c r="K158" s="39">
        <f t="shared" si="12"/>
        <v>-14080.93</v>
      </c>
    </row>
    <row r="159" spans="1:11" customFormat="1" x14ac:dyDescent="0.25">
      <c r="A159" s="11"/>
      <c r="B159" s="14">
        <v>154</v>
      </c>
      <c r="C159" s="39">
        <v>35432</v>
      </c>
      <c r="D159" s="39">
        <v>36303</v>
      </c>
      <c r="E159" s="39">
        <f t="shared" si="11"/>
        <v>871</v>
      </c>
      <c r="F159" s="46">
        <v>7.33</v>
      </c>
      <c r="G159" s="9">
        <f t="shared" si="8"/>
        <v>6384.43</v>
      </c>
      <c r="H159" s="9"/>
      <c r="I159" s="39"/>
      <c r="J159" s="38"/>
      <c r="K159" s="39">
        <f t="shared" si="12"/>
        <v>-6384.43</v>
      </c>
    </row>
    <row r="160" spans="1:11" customFormat="1" x14ac:dyDescent="0.25">
      <c r="A160" s="11"/>
      <c r="B160" s="14">
        <v>155</v>
      </c>
      <c r="C160" s="39">
        <v>47326</v>
      </c>
      <c r="D160" s="39">
        <v>47712</v>
      </c>
      <c r="E160" s="39">
        <f t="shared" si="11"/>
        <v>386</v>
      </c>
      <c r="F160" s="46">
        <v>7.33</v>
      </c>
      <c r="G160" s="9">
        <f t="shared" si="8"/>
        <v>2829.38</v>
      </c>
      <c r="H160" s="9"/>
      <c r="I160" s="39"/>
      <c r="J160" s="38"/>
      <c r="K160" s="39">
        <f t="shared" si="12"/>
        <v>-2829.38</v>
      </c>
    </row>
    <row r="161" spans="1:11" customFormat="1" x14ac:dyDescent="0.25">
      <c r="A161" s="11"/>
      <c r="B161" s="14">
        <v>156</v>
      </c>
      <c r="C161" s="39">
        <v>73767</v>
      </c>
      <c r="D161" s="39">
        <v>74114</v>
      </c>
      <c r="E161" s="39">
        <f t="shared" si="11"/>
        <v>347</v>
      </c>
      <c r="F161" s="53">
        <v>5.13</v>
      </c>
      <c r="G161" s="9">
        <f t="shared" si="8"/>
        <v>1780.11</v>
      </c>
      <c r="H161" s="9">
        <v>4622.13</v>
      </c>
      <c r="I161" s="39">
        <v>274108</v>
      </c>
      <c r="J161" s="38">
        <v>45665</v>
      </c>
      <c r="K161" s="39">
        <f t="shared" si="12"/>
        <v>2842.0200000000004</v>
      </c>
    </row>
    <row r="162" spans="1:11" customFormat="1" x14ac:dyDescent="0.25">
      <c r="A162" s="11"/>
      <c r="B162" s="14">
        <v>157</v>
      </c>
      <c r="C162" s="39"/>
      <c r="D162" s="39"/>
      <c r="E162" s="39">
        <f t="shared" si="11"/>
        <v>0</v>
      </c>
      <c r="F162" s="62">
        <v>7.33</v>
      </c>
      <c r="G162" s="9">
        <f t="shared" si="8"/>
        <v>0</v>
      </c>
      <c r="H162" s="9"/>
      <c r="I162" s="39"/>
      <c r="J162" s="38"/>
      <c r="K162" s="39">
        <f t="shared" si="12"/>
        <v>0</v>
      </c>
    </row>
    <row r="163" spans="1:11" customFormat="1" x14ac:dyDescent="0.25">
      <c r="A163" s="11"/>
      <c r="B163" s="45" t="s">
        <v>21</v>
      </c>
      <c r="C163" s="39">
        <v>61121</v>
      </c>
      <c r="D163" s="39">
        <v>62091</v>
      </c>
      <c r="E163" s="39">
        <f t="shared" si="11"/>
        <v>970</v>
      </c>
      <c r="F163" s="62">
        <v>7.33</v>
      </c>
      <c r="G163" s="9">
        <f t="shared" si="8"/>
        <v>7110.1</v>
      </c>
      <c r="H163" s="9">
        <v>7110.1</v>
      </c>
      <c r="I163" s="39"/>
      <c r="J163" s="38"/>
      <c r="K163" s="39">
        <f t="shared" si="12"/>
        <v>0</v>
      </c>
    </row>
  </sheetData>
  <autoFilter ref="A6:K163" xr:uid="{00000000-0009-0000-0000-000001000000}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63">
    <cfRule type="cellIs" dxfId="12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K227"/>
  <sheetViews>
    <sheetView topLeftCell="A154" zoomScale="85" zoomScaleNormal="85" workbookViewId="0">
      <selection activeCell="D163" sqref="D163"/>
    </sheetView>
  </sheetViews>
  <sheetFormatPr defaultRowHeight="15" x14ac:dyDescent="0.25"/>
  <cols>
    <col min="3" max="3" width="13.5703125" customWidth="1"/>
    <col min="4" max="4" width="11.7109375" bestFit="1" customWidth="1"/>
    <col min="7" max="7" width="12.28515625" customWidth="1"/>
    <col min="8" max="8" width="12.7109375" bestFit="1" customWidth="1"/>
    <col min="9" max="9" width="10.42578125" bestFit="1" customWidth="1"/>
    <col min="11" max="11" width="12.7109375" customWidth="1"/>
  </cols>
  <sheetData>
    <row r="1" spans="1:11" x14ac:dyDescent="0.25">
      <c r="A1" s="84" t="s">
        <v>28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18.75" x14ac:dyDescent="0.25">
      <c r="A3" s="85" t="s">
        <v>29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x14ac:dyDescent="0.25">
      <c r="A4" s="46">
        <v>2</v>
      </c>
      <c r="B4" s="46">
        <v>3</v>
      </c>
      <c r="C4" s="46">
        <v>4</v>
      </c>
      <c r="D4" s="46">
        <v>5</v>
      </c>
      <c r="E4" s="46">
        <v>6</v>
      </c>
      <c r="F4" s="46">
        <v>7</v>
      </c>
      <c r="G4" s="46">
        <v>8</v>
      </c>
      <c r="H4" s="46">
        <v>9</v>
      </c>
      <c r="I4" s="39">
        <v>10</v>
      </c>
      <c r="J4" s="38">
        <v>11</v>
      </c>
      <c r="K4" s="46">
        <v>12</v>
      </c>
    </row>
    <row r="5" spans="1:11" x14ac:dyDescent="0.25">
      <c r="A5" s="86" t="s">
        <v>3</v>
      </c>
      <c r="B5" s="84" t="s">
        <v>14</v>
      </c>
      <c r="C5" s="84" t="s">
        <v>15</v>
      </c>
      <c r="D5" s="84"/>
      <c r="E5" s="84"/>
      <c r="F5" s="84"/>
      <c r="G5" s="84"/>
      <c r="H5" s="76" t="s">
        <v>5</v>
      </c>
      <c r="I5" s="80" t="s">
        <v>12</v>
      </c>
      <c r="J5" s="82" t="s">
        <v>13</v>
      </c>
      <c r="K5" s="76" t="s">
        <v>16</v>
      </c>
    </row>
    <row r="6" spans="1:11" ht="30" x14ac:dyDescent="0.25">
      <c r="A6" s="87"/>
      <c r="B6" s="84"/>
      <c r="C6" s="14" t="s">
        <v>17</v>
      </c>
      <c r="D6" s="14" t="s">
        <v>18</v>
      </c>
      <c r="E6" s="46" t="s">
        <v>19</v>
      </c>
      <c r="F6" s="14" t="s">
        <v>11</v>
      </c>
      <c r="G6" s="14" t="s">
        <v>20</v>
      </c>
      <c r="H6" s="76"/>
      <c r="I6" s="81"/>
      <c r="J6" s="83"/>
      <c r="K6" s="76"/>
    </row>
    <row r="7" spans="1:11" x14ac:dyDescent="0.25">
      <c r="A7" s="60"/>
      <c r="B7" s="7">
        <v>0</v>
      </c>
      <c r="C7" s="39">
        <v>63890</v>
      </c>
      <c r="D7" s="39">
        <v>63890</v>
      </c>
      <c r="E7" s="39">
        <f>D7-C7</f>
        <v>0</v>
      </c>
      <c r="F7" s="46">
        <v>7.33</v>
      </c>
      <c r="G7" s="39">
        <f t="shared" ref="G7:G71" si="0">F7*E7</f>
        <v>0</v>
      </c>
      <c r="H7" s="9"/>
      <c r="I7" s="39"/>
      <c r="J7" s="38"/>
      <c r="K7" s="39">
        <f>янв.25!K7+H7-G7</f>
        <v>0</v>
      </c>
    </row>
    <row r="8" spans="1:11" x14ac:dyDescent="0.25">
      <c r="A8" s="15"/>
      <c r="B8" s="14">
        <v>1</v>
      </c>
      <c r="C8" s="39">
        <v>54892</v>
      </c>
      <c r="D8" s="39">
        <v>55332</v>
      </c>
      <c r="E8" s="39">
        <f t="shared" ref="E8:E72" si="1">D8-C8</f>
        <v>440</v>
      </c>
      <c r="F8" s="46">
        <v>7.33</v>
      </c>
      <c r="G8" s="39">
        <f t="shared" si="0"/>
        <v>3225.2</v>
      </c>
      <c r="H8" s="9"/>
      <c r="I8" s="39"/>
      <c r="J8" s="38"/>
      <c r="K8" s="39">
        <f>янв.25!K8+H8-G8</f>
        <v>-6846.2199999999993</v>
      </c>
    </row>
    <row r="9" spans="1:11" x14ac:dyDescent="0.25">
      <c r="A9" s="15"/>
      <c r="B9" s="14">
        <v>2</v>
      </c>
      <c r="C9" s="39">
        <v>7688</v>
      </c>
      <c r="D9" s="39">
        <v>7768</v>
      </c>
      <c r="E9" s="39">
        <f t="shared" si="1"/>
        <v>80</v>
      </c>
      <c r="F9" s="46">
        <v>7.33</v>
      </c>
      <c r="G9" s="39">
        <f t="shared" si="0"/>
        <v>586.4</v>
      </c>
      <c r="H9" s="9"/>
      <c r="I9" s="39"/>
      <c r="J9" s="38"/>
      <c r="K9" s="39">
        <f>янв.25!K9+H9-G9</f>
        <v>-2360.2600000000002</v>
      </c>
    </row>
    <row r="10" spans="1:11" x14ac:dyDescent="0.25">
      <c r="A10" s="11"/>
      <c r="B10" s="17">
        <v>3</v>
      </c>
      <c r="C10" s="39">
        <v>31656</v>
      </c>
      <c r="D10" s="39">
        <v>31784</v>
      </c>
      <c r="E10" s="47">
        <f t="shared" si="1"/>
        <v>128</v>
      </c>
      <c r="F10" s="46">
        <v>7.33</v>
      </c>
      <c r="G10" s="39">
        <f t="shared" si="0"/>
        <v>938.24</v>
      </c>
      <c r="H10" s="9"/>
      <c r="I10" s="39"/>
      <c r="J10" s="38"/>
      <c r="K10" s="39">
        <f>янв.25!K10+H10-G10</f>
        <v>-2081.7200000000003</v>
      </c>
    </row>
    <row r="11" spans="1:11" x14ac:dyDescent="0.25">
      <c r="A11" s="11"/>
      <c r="B11" s="14">
        <v>4</v>
      </c>
      <c r="C11" s="39">
        <v>81951</v>
      </c>
      <c r="D11" s="39">
        <v>81951</v>
      </c>
      <c r="E11" s="39">
        <f t="shared" si="1"/>
        <v>0</v>
      </c>
      <c r="F11" s="53">
        <v>0</v>
      </c>
      <c r="G11" s="39">
        <f t="shared" si="0"/>
        <v>0</v>
      </c>
      <c r="H11" s="9"/>
      <c r="I11" s="39"/>
      <c r="J11" s="38"/>
      <c r="K11" s="39">
        <f>янв.25!K11+H11-G11</f>
        <v>0</v>
      </c>
    </row>
    <row r="12" spans="1:11" x14ac:dyDescent="0.25">
      <c r="A12" s="11"/>
      <c r="B12" s="14">
        <v>5</v>
      </c>
      <c r="C12" s="39"/>
      <c r="D12" s="39"/>
      <c r="E12" s="39">
        <f t="shared" si="1"/>
        <v>0</v>
      </c>
      <c r="F12" s="46">
        <v>7.33</v>
      </c>
      <c r="G12" s="39">
        <f t="shared" si="0"/>
        <v>0</v>
      </c>
      <c r="H12" s="9"/>
      <c r="I12" s="39"/>
      <c r="J12" s="38"/>
      <c r="K12" s="39">
        <f>янв.25!K12+H12-G12</f>
        <v>0</v>
      </c>
    </row>
    <row r="13" spans="1:11" x14ac:dyDescent="0.25">
      <c r="A13" s="11"/>
      <c r="B13" s="14">
        <v>6</v>
      </c>
      <c r="C13" s="39"/>
      <c r="D13" s="39"/>
      <c r="E13" s="39">
        <f t="shared" si="1"/>
        <v>0</v>
      </c>
      <c r="F13" s="46">
        <v>7.33</v>
      </c>
      <c r="G13" s="39">
        <f t="shared" si="0"/>
        <v>0</v>
      </c>
      <c r="H13" s="9"/>
      <c r="I13" s="39"/>
      <c r="J13" s="38"/>
      <c r="K13" s="39">
        <f>янв.25!K13+H13-G13</f>
        <v>0</v>
      </c>
    </row>
    <row r="14" spans="1:11" x14ac:dyDescent="0.25">
      <c r="A14" s="14"/>
      <c r="B14" s="14">
        <v>7</v>
      </c>
      <c r="C14" s="39"/>
      <c r="D14" s="39"/>
      <c r="E14" s="39">
        <f t="shared" si="1"/>
        <v>0</v>
      </c>
      <c r="F14" s="46">
        <v>7.33</v>
      </c>
      <c r="G14" s="39">
        <f t="shared" si="0"/>
        <v>0</v>
      </c>
      <c r="H14" s="9"/>
      <c r="I14" s="39"/>
      <c r="J14" s="38"/>
      <c r="K14" s="39">
        <f>янв.25!K14+H14-G14</f>
        <v>0</v>
      </c>
    </row>
    <row r="15" spans="1:11" x14ac:dyDescent="0.25">
      <c r="A15" s="14"/>
      <c r="B15" s="14">
        <v>8</v>
      </c>
      <c r="C15" s="39">
        <v>16</v>
      </c>
      <c r="D15" s="39">
        <v>16</v>
      </c>
      <c r="E15" s="39">
        <f t="shared" si="1"/>
        <v>0</v>
      </c>
      <c r="F15" s="46">
        <v>7.33</v>
      </c>
      <c r="G15" s="39">
        <f t="shared" si="0"/>
        <v>0</v>
      </c>
      <c r="H15" s="9"/>
      <c r="I15" s="39"/>
      <c r="J15" s="38"/>
      <c r="K15" s="39">
        <f>янв.25!K15+H15-G15</f>
        <v>-109.95</v>
      </c>
    </row>
    <row r="16" spans="1:11" x14ac:dyDescent="0.25">
      <c r="A16" s="14"/>
      <c r="B16" s="14">
        <v>9</v>
      </c>
      <c r="C16" s="39"/>
      <c r="D16" s="39"/>
      <c r="E16" s="39">
        <f t="shared" si="1"/>
        <v>0</v>
      </c>
      <c r="F16" s="46">
        <v>7.33</v>
      </c>
      <c r="G16" s="39">
        <f t="shared" si="0"/>
        <v>0</v>
      </c>
      <c r="H16" s="9"/>
      <c r="I16" s="39"/>
      <c r="J16" s="38"/>
      <c r="K16" s="39">
        <f>янв.25!K16+H16-G16</f>
        <v>0</v>
      </c>
    </row>
    <row r="17" spans="1:11" x14ac:dyDescent="0.25">
      <c r="A17" s="11"/>
      <c r="B17" s="14">
        <v>10</v>
      </c>
      <c r="C17" s="39">
        <v>10287</v>
      </c>
      <c r="D17" s="39">
        <v>10287</v>
      </c>
      <c r="E17" s="39">
        <f t="shared" si="1"/>
        <v>0</v>
      </c>
      <c r="F17" s="46">
        <v>7.33</v>
      </c>
      <c r="G17" s="39">
        <f t="shared" si="0"/>
        <v>0</v>
      </c>
      <c r="H17" s="9"/>
      <c r="I17" s="39"/>
      <c r="J17" s="38"/>
      <c r="K17" s="39">
        <f>янв.25!K17+H17-G17</f>
        <v>0</v>
      </c>
    </row>
    <row r="18" spans="1:11" x14ac:dyDescent="0.25">
      <c r="A18" s="14"/>
      <c r="B18" s="17">
        <v>11</v>
      </c>
      <c r="C18" s="39"/>
      <c r="D18" s="39"/>
      <c r="E18" s="47">
        <f t="shared" si="1"/>
        <v>0</v>
      </c>
      <c r="F18" s="46">
        <v>7.33</v>
      </c>
      <c r="G18" s="39">
        <f t="shared" si="0"/>
        <v>0</v>
      </c>
      <c r="H18" s="9"/>
      <c r="I18" s="39"/>
      <c r="J18" s="38"/>
      <c r="K18" s="39">
        <f>янв.25!K18+H18-G18</f>
        <v>0</v>
      </c>
    </row>
    <row r="19" spans="1:11" x14ac:dyDescent="0.25">
      <c r="A19" s="14"/>
      <c r="B19" s="54">
        <v>12</v>
      </c>
      <c r="C19" s="39">
        <v>65359</v>
      </c>
      <c r="D19" s="39">
        <v>65359</v>
      </c>
      <c r="E19" s="56">
        <f t="shared" si="1"/>
        <v>0</v>
      </c>
      <c r="F19" s="53">
        <v>0</v>
      </c>
      <c r="G19" s="55">
        <f t="shared" si="0"/>
        <v>0</v>
      </c>
      <c r="H19" s="9"/>
      <c r="I19" s="39"/>
      <c r="J19" s="38"/>
      <c r="K19" s="55">
        <f>янв.25!K19+H19-G19</f>
        <v>0</v>
      </c>
    </row>
    <row r="20" spans="1:11" x14ac:dyDescent="0.25">
      <c r="A20" s="11"/>
      <c r="B20" s="14">
        <v>13</v>
      </c>
      <c r="C20" s="39">
        <v>22451</v>
      </c>
      <c r="D20" s="39">
        <v>23436</v>
      </c>
      <c r="E20" s="39">
        <f t="shared" si="1"/>
        <v>985</v>
      </c>
      <c r="F20" s="46">
        <v>7.33</v>
      </c>
      <c r="G20" s="39">
        <f t="shared" si="0"/>
        <v>7220.05</v>
      </c>
      <c r="H20" s="9">
        <v>8554.11</v>
      </c>
      <c r="I20" s="39">
        <v>525</v>
      </c>
      <c r="J20" s="38">
        <v>45705</v>
      </c>
      <c r="K20" s="39">
        <f>янв.25!K20+H20-G20</f>
        <v>-689.02000000000044</v>
      </c>
    </row>
    <row r="21" spans="1:11" x14ac:dyDescent="0.25">
      <c r="A21" s="15"/>
      <c r="B21" s="14">
        <v>14</v>
      </c>
      <c r="C21" s="39">
        <v>6734</v>
      </c>
      <c r="D21" s="39">
        <v>7047</v>
      </c>
      <c r="E21" s="39">
        <f t="shared" si="1"/>
        <v>313</v>
      </c>
      <c r="F21" s="46">
        <v>7.33</v>
      </c>
      <c r="G21" s="39">
        <f t="shared" si="0"/>
        <v>2294.29</v>
      </c>
      <c r="H21" s="9">
        <v>2213.66</v>
      </c>
      <c r="I21" s="39">
        <v>529</v>
      </c>
      <c r="J21" s="38">
        <v>45705</v>
      </c>
      <c r="K21" s="39">
        <f>янв.25!K21+H21-G21</f>
        <v>-505.77</v>
      </c>
    </row>
    <row r="22" spans="1:11" x14ac:dyDescent="0.25">
      <c r="A22" s="11"/>
      <c r="B22" s="14">
        <v>15</v>
      </c>
      <c r="C22" s="39">
        <v>33322</v>
      </c>
      <c r="D22" s="39">
        <v>34637</v>
      </c>
      <c r="E22" s="39">
        <f t="shared" si="1"/>
        <v>1315</v>
      </c>
      <c r="F22" s="53">
        <v>5.13</v>
      </c>
      <c r="G22" s="39">
        <f t="shared" si="0"/>
        <v>6745.95</v>
      </c>
      <c r="H22" s="9"/>
      <c r="I22" s="39"/>
      <c r="J22" s="38"/>
      <c r="K22" s="39">
        <f>янв.25!K22+H22-G22</f>
        <v>-15723.45</v>
      </c>
    </row>
    <row r="23" spans="1:11" x14ac:dyDescent="0.25">
      <c r="A23" s="14"/>
      <c r="B23" s="14">
        <v>16</v>
      </c>
      <c r="C23" s="39">
        <v>5662</v>
      </c>
      <c r="D23" s="39">
        <v>5662</v>
      </c>
      <c r="E23" s="39">
        <f t="shared" si="1"/>
        <v>0</v>
      </c>
      <c r="F23" s="46">
        <v>7.33</v>
      </c>
      <c r="G23" s="39">
        <f t="shared" si="0"/>
        <v>0</v>
      </c>
      <c r="H23" s="9"/>
      <c r="I23" s="39"/>
      <c r="J23" s="38"/>
      <c r="K23" s="39">
        <f>янв.25!K23+H23-G23</f>
        <v>0</v>
      </c>
    </row>
    <row r="24" spans="1:11" x14ac:dyDescent="0.25">
      <c r="A24" s="14"/>
      <c r="B24" s="14">
        <v>17</v>
      </c>
      <c r="C24" s="39">
        <v>2263</v>
      </c>
      <c r="D24" s="39">
        <v>2263</v>
      </c>
      <c r="E24" s="39">
        <f t="shared" si="1"/>
        <v>0</v>
      </c>
      <c r="F24" s="53">
        <v>5.13</v>
      </c>
      <c r="G24" s="39">
        <f t="shared" si="0"/>
        <v>0</v>
      </c>
      <c r="H24" s="9"/>
      <c r="I24" s="39"/>
      <c r="J24" s="38"/>
      <c r="K24" s="39">
        <f>янв.25!K24+H24-G24</f>
        <v>0</v>
      </c>
    </row>
    <row r="25" spans="1:11" x14ac:dyDescent="0.25">
      <c r="A25" s="11"/>
      <c r="B25" s="14">
        <v>18</v>
      </c>
      <c r="C25" s="39">
        <v>2996</v>
      </c>
      <c r="D25" s="39">
        <v>2996</v>
      </c>
      <c r="E25" s="39">
        <f t="shared" si="1"/>
        <v>0</v>
      </c>
      <c r="F25" s="53">
        <v>5.13</v>
      </c>
      <c r="G25" s="39">
        <f t="shared" si="0"/>
        <v>0</v>
      </c>
      <c r="H25" s="9"/>
      <c r="I25" s="39"/>
      <c r="J25" s="38"/>
      <c r="K25" s="39">
        <f>янв.25!K25+H25-G25</f>
        <v>0</v>
      </c>
    </row>
    <row r="26" spans="1:11" x14ac:dyDescent="0.25">
      <c r="A26" s="11"/>
      <c r="B26" s="14">
        <v>19</v>
      </c>
      <c r="C26" s="39">
        <v>46269</v>
      </c>
      <c r="D26" s="39">
        <v>46544</v>
      </c>
      <c r="E26" s="48">
        <f t="shared" si="1"/>
        <v>275</v>
      </c>
      <c r="F26" s="53">
        <v>5.13</v>
      </c>
      <c r="G26" s="39">
        <f t="shared" si="0"/>
        <v>1410.75</v>
      </c>
      <c r="H26" s="9">
        <v>2000</v>
      </c>
      <c r="I26" s="39">
        <v>308143</v>
      </c>
      <c r="J26" s="38">
        <v>45698</v>
      </c>
      <c r="K26" s="39">
        <f>янв.25!K26+H26-G26</f>
        <v>193.75</v>
      </c>
    </row>
    <row r="27" spans="1:11" x14ac:dyDescent="0.25">
      <c r="A27" s="14"/>
      <c r="B27" s="14">
        <v>20</v>
      </c>
      <c r="C27" s="39"/>
      <c r="D27" s="39"/>
      <c r="E27" s="39">
        <f t="shared" si="1"/>
        <v>0</v>
      </c>
      <c r="F27" s="46">
        <v>7.33</v>
      </c>
      <c r="G27" s="39">
        <f t="shared" si="0"/>
        <v>0</v>
      </c>
      <c r="H27" s="9"/>
      <c r="I27" s="39"/>
      <c r="J27" s="38"/>
      <c r="K27" s="39">
        <f>янв.25!K27+H27-G27</f>
        <v>0</v>
      </c>
    </row>
    <row r="28" spans="1:11" x14ac:dyDescent="0.25">
      <c r="A28" s="14"/>
      <c r="B28" s="54">
        <v>21</v>
      </c>
      <c r="C28" s="39">
        <v>68521</v>
      </c>
      <c r="D28" s="39">
        <v>69142</v>
      </c>
      <c r="E28" s="55">
        <f t="shared" si="1"/>
        <v>621</v>
      </c>
      <c r="F28" s="53">
        <v>0</v>
      </c>
      <c r="G28" s="55">
        <f t="shared" si="0"/>
        <v>0</v>
      </c>
      <c r="H28" s="9"/>
      <c r="I28" s="39"/>
      <c r="J28" s="38"/>
      <c r="K28" s="55">
        <f>янв.25!K28+H28-G28</f>
        <v>0</v>
      </c>
    </row>
    <row r="29" spans="1:11" x14ac:dyDescent="0.25">
      <c r="A29" s="14"/>
      <c r="B29" s="54">
        <v>22</v>
      </c>
      <c r="C29" s="39">
        <v>28503</v>
      </c>
      <c r="D29" s="39">
        <v>28799</v>
      </c>
      <c r="E29" s="56">
        <f t="shared" si="1"/>
        <v>296</v>
      </c>
      <c r="F29" s="53">
        <v>0</v>
      </c>
      <c r="G29" s="55">
        <f t="shared" si="0"/>
        <v>0</v>
      </c>
      <c r="H29" s="9"/>
      <c r="I29" s="39"/>
      <c r="J29" s="38"/>
      <c r="K29" s="55">
        <f>янв.25!K29+H29-G29</f>
        <v>0</v>
      </c>
    </row>
    <row r="30" spans="1:11" x14ac:dyDescent="0.25">
      <c r="A30" s="11"/>
      <c r="B30" s="14">
        <v>23</v>
      </c>
      <c r="C30" s="39">
        <v>107530</v>
      </c>
      <c r="D30" s="39">
        <v>108997</v>
      </c>
      <c r="E30" s="48">
        <f t="shared" si="1"/>
        <v>1467</v>
      </c>
      <c r="F30" s="53">
        <v>5.13</v>
      </c>
      <c r="G30" s="39">
        <f t="shared" si="0"/>
        <v>7525.71</v>
      </c>
      <c r="H30" s="9">
        <v>8700</v>
      </c>
      <c r="I30" s="39">
        <v>843586</v>
      </c>
      <c r="J30" s="38">
        <v>45698</v>
      </c>
      <c r="K30" s="39">
        <f>янв.25!K30+H30-G30</f>
        <v>94.330000000000837</v>
      </c>
    </row>
    <row r="31" spans="1:11" x14ac:dyDescent="0.25">
      <c r="A31" s="11"/>
      <c r="B31" s="14">
        <v>24</v>
      </c>
      <c r="C31" s="39">
        <v>7531</v>
      </c>
      <c r="D31" s="39">
        <v>7531</v>
      </c>
      <c r="E31" s="39">
        <f t="shared" si="1"/>
        <v>0</v>
      </c>
      <c r="F31" s="46">
        <v>7.33</v>
      </c>
      <c r="G31" s="39">
        <f t="shared" si="0"/>
        <v>0</v>
      </c>
      <c r="H31" s="9"/>
      <c r="I31" s="39"/>
      <c r="J31" s="38"/>
      <c r="K31" s="39">
        <f>янв.25!K31+H31-G31</f>
        <v>0</v>
      </c>
    </row>
    <row r="32" spans="1:11" x14ac:dyDescent="0.25">
      <c r="A32" s="11"/>
      <c r="B32" s="14">
        <v>25</v>
      </c>
      <c r="C32" s="39">
        <v>3595</v>
      </c>
      <c r="D32" s="39">
        <v>3595</v>
      </c>
      <c r="E32" s="39">
        <f t="shared" si="1"/>
        <v>0</v>
      </c>
      <c r="F32" s="46">
        <v>7.33</v>
      </c>
      <c r="G32" s="39">
        <f t="shared" si="0"/>
        <v>0</v>
      </c>
      <c r="H32" s="9"/>
      <c r="I32" s="39"/>
      <c r="J32" s="38"/>
      <c r="K32" s="39">
        <f>янв.25!K32+H32-G32</f>
        <v>-109.95</v>
      </c>
    </row>
    <row r="33" spans="1:11" x14ac:dyDescent="0.25">
      <c r="A33" s="11"/>
      <c r="B33" s="14">
        <v>26</v>
      </c>
      <c r="C33" s="39">
        <v>725</v>
      </c>
      <c r="D33" s="39">
        <v>725</v>
      </c>
      <c r="E33" s="39">
        <f t="shared" si="1"/>
        <v>0</v>
      </c>
      <c r="F33" s="46">
        <v>7.33</v>
      </c>
      <c r="G33" s="39">
        <f t="shared" si="0"/>
        <v>0</v>
      </c>
      <c r="H33" s="9"/>
      <c r="I33" s="39"/>
      <c r="J33" s="38"/>
      <c r="K33" s="39">
        <f>янв.25!K33+H33-G33</f>
        <v>0</v>
      </c>
    </row>
    <row r="34" spans="1:11" x14ac:dyDescent="0.25">
      <c r="A34" s="11"/>
      <c r="B34" s="17">
        <v>27</v>
      </c>
      <c r="C34" s="39">
        <v>60900</v>
      </c>
      <c r="D34" s="39">
        <v>61632</v>
      </c>
      <c r="E34" s="47">
        <f t="shared" si="1"/>
        <v>732</v>
      </c>
      <c r="F34" s="53">
        <v>5.13</v>
      </c>
      <c r="G34" s="39">
        <f t="shared" si="0"/>
        <v>3755.16</v>
      </c>
      <c r="H34" s="9"/>
      <c r="I34" s="39"/>
      <c r="J34" s="38"/>
      <c r="K34" s="39">
        <f>янв.25!K34+H34-G34</f>
        <v>-8869.77</v>
      </c>
    </row>
    <row r="35" spans="1:11" x14ac:dyDescent="0.25">
      <c r="A35" s="11"/>
      <c r="B35" s="14">
        <v>28</v>
      </c>
      <c r="C35" s="39">
        <v>81280</v>
      </c>
      <c r="D35" s="39">
        <v>81788</v>
      </c>
      <c r="E35" s="39">
        <f t="shared" si="1"/>
        <v>508</v>
      </c>
      <c r="F35" s="53">
        <v>5.13</v>
      </c>
      <c r="G35" s="39">
        <f t="shared" si="0"/>
        <v>2606.04</v>
      </c>
      <c r="H35" s="9">
        <v>2500</v>
      </c>
      <c r="I35" s="39">
        <v>554029</v>
      </c>
      <c r="J35" s="38">
        <v>45701</v>
      </c>
      <c r="K35" s="39">
        <f>янв.25!K35+H35-G35</f>
        <v>-1178.9099999999999</v>
      </c>
    </row>
    <row r="36" spans="1:11" x14ac:dyDescent="0.25">
      <c r="A36" s="11"/>
      <c r="B36" s="14">
        <v>29</v>
      </c>
      <c r="C36" s="39">
        <v>13341</v>
      </c>
      <c r="D36" s="39">
        <v>13520</v>
      </c>
      <c r="E36" s="39">
        <f t="shared" si="1"/>
        <v>179</v>
      </c>
      <c r="F36" s="46">
        <v>0</v>
      </c>
      <c r="G36" s="39">
        <f t="shared" si="0"/>
        <v>0</v>
      </c>
      <c r="H36" s="9"/>
      <c r="I36" s="39"/>
      <c r="J36" s="38"/>
      <c r="K36" s="39">
        <f>янв.25!K36+H36-G36</f>
        <v>0</v>
      </c>
    </row>
    <row r="37" spans="1:11" x14ac:dyDescent="0.25">
      <c r="A37" s="11"/>
      <c r="B37" s="14">
        <v>30</v>
      </c>
      <c r="C37" s="39">
        <v>2763</v>
      </c>
      <c r="D37" s="39">
        <v>2763</v>
      </c>
      <c r="E37" s="39">
        <f t="shared" si="1"/>
        <v>0</v>
      </c>
      <c r="F37" s="46">
        <v>7.33</v>
      </c>
      <c r="G37" s="39">
        <f t="shared" si="0"/>
        <v>0</v>
      </c>
      <c r="H37" s="9">
        <v>1600</v>
      </c>
      <c r="I37" s="39">
        <v>489758</v>
      </c>
      <c r="J37" s="38">
        <v>45707</v>
      </c>
      <c r="K37" s="39">
        <f>янв.25!K37+H37-G37</f>
        <v>896.31999999999994</v>
      </c>
    </row>
    <row r="38" spans="1:11" x14ac:dyDescent="0.25">
      <c r="A38" s="11"/>
      <c r="B38" s="17">
        <v>31</v>
      </c>
      <c r="C38" s="39">
        <v>46125</v>
      </c>
      <c r="D38" s="39">
        <v>47041</v>
      </c>
      <c r="E38" s="39">
        <f t="shared" si="1"/>
        <v>916</v>
      </c>
      <c r="F38" s="46">
        <v>7.33</v>
      </c>
      <c r="G38" s="39">
        <f t="shared" si="0"/>
        <v>6714.28</v>
      </c>
      <c r="H38" s="9">
        <v>7330</v>
      </c>
      <c r="I38" s="39">
        <v>951428</v>
      </c>
      <c r="J38" s="38">
        <v>45716</v>
      </c>
      <c r="K38" s="39">
        <f>янв.25!K38+H38-G38</f>
        <v>-205.23999999999978</v>
      </c>
    </row>
    <row r="39" spans="1:11" x14ac:dyDescent="0.25">
      <c r="A39" s="11"/>
      <c r="B39" s="14">
        <v>32</v>
      </c>
      <c r="C39" s="39"/>
      <c r="D39" s="39"/>
      <c r="E39" s="39">
        <f t="shared" si="1"/>
        <v>0</v>
      </c>
      <c r="F39" s="46">
        <v>7.33</v>
      </c>
      <c r="G39" s="39">
        <f t="shared" si="0"/>
        <v>0</v>
      </c>
      <c r="H39" s="9"/>
      <c r="I39" s="39"/>
      <c r="J39" s="38"/>
      <c r="K39" s="39">
        <f>янв.25!K39+H39-G39</f>
        <v>0</v>
      </c>
    </row>
    <row r="40" spans="1:11" x14ac:dyDescent="0.25">
      <c r="A40" s="11"/>
      <c r="B40" s="14">
        <v>33</v>
      </c>
      <c r="C40" s="39">
        <v>25763</v>
      </c>
      <c r="D40" s="39">
        <v>27327</v>
      </c>
      <c r="E40" s="39">
        <f t="shared" si="1"/>
        <v>1564</v>
      </c>
      <c r="F40" s="53">
        <v>5.13</v>
      </c>
      <c r="G40" s="39">
        <f t="shared" si="0"/>
        <v>8023.32</v>
      </c>
      <c r="H40" s="9">
        <v>10000</v>
      </c>
      <c r="I40" s="39">
        <v>159250</v>
      </c>
      <c r="J40" s="38">
        <v>45715</v>
      </c>
      <c r="K40" s="39">
        <f>янв.25!K40+H40-G40</f>
        <v>-8144.8099999999995</v>
      </c>
    </row>
    <row r="41" spans="1:11" x14ac:dyDescent="0.25">
      <c r="A41" s="11"/>
      <c r="B41" s="14">
        <v>34</v>
      </c>
      <c r="C41" s="39"/>
      <c r="D41" s="39"/>
      <c r="E41" s="39">
        <f t="shared" si="1"/>
        <v>0</v>
      </c>
      <c r="F41" s="46">
        <v>7.33</v>
      </c>
      <c r="G41" s="39">
        <f t="shared" si="0"/>
        <v>0</v>
      </c>
      <c r="H41" s="9"/>
      <c r="I41" s="39"/>
      <c r="J41" s="38"/>
      <c r="K41" s="39">
        <f>янв.25!K41+H41-G41</f>
        <v>0</v>
      </c>
    </row>
    <row r="42" spans="1:11" x14ac:dyDescent="0.25">
      <c r="A42" s="11"/>
      <c r="B42" s="14">
        <v>35</v>
      </c>
      <c r="C42" s="39">
        <v>8018</v>
      </c>
      <c r="D42" s="39">
        <v>8018</v>
      </c>
      <c r="E42" s="39">
        <f t="shared" si="1"/>
        <v>0</v>
      </c>
      <c r="F42" s="53">
        <v>5.13</v>
      </c>
      <c r="G42" s="39">
        <f t="shared" si="0"/>
        <v>0</v>
      </c>
      <c r="H42" s="9"/>
      <c r="I42" s="39"/>
      <c r="J42" s="38"/>
      <c r="K42" s="39">
        <f>янв.25!K42+H42-G42</f>
        <v>0</v>
      </c>
    </row>
    <row r="43" spans="1:11" x14ac:dyDescent="0.25">
      <c r="A43" s="11"/>
      <c r="B43" s="14">
        <v>36</v>
      </c>
      <c r="C43" s="39">
        <v>51908</v>
      </c>
      <c r="D43" s="39">
        <v>51908</v>
      </c>
      <c r="E43" s="39">
        <f t="shared" si="1"/>
        <v>0</v>
      </c>
      <c r="F43" s="53">
        <v>5.13</v>
      </c>
      <c r="G43" s="39">
        <f t="shared" si="0"/>
        <v>0</v>
      </c>
      <c r="H43" s="9"/>
      <c r="I43" s="39"/>
      <c r="J43" s="38"/>
      <c r="K43" s="39">
        <f>янв.25!K43+H43-G43</f>
        <v>-4242.51</v>
      </c>
    </row>
    <row r="44" spans="1:11" x14ac:dyDescent="0.25">
      <c r="A44" s="11"/>
      <c r="B44" s="14">
        <v>37</v>
      </c>
      <c r="C44" s="39">
        <v>22998</v>
      </c>
      <c r="D44" s="39">
        <v>22998</v>
      </c>
      <c r="E44" s="39">
        <f t="shared" si="1"/>
        <v>0</v>
      </c>
      <c r="F44" s="53">
        <v>5.13</v>
      </c>
      <c r="G44" s="39">
        <f t="shared" si="0"/>
        <v>0</v>
      </c>
      <c r="H44" s="9">
        <v>1000</v>
      </c>
      <c r="I44" s="39">
        <v>119114</v>
      </c>
      <c r="J44" s="38">
        <v>45692</v>
      </c>
      <c r="K44" s="39">
        <f>янв.25!K44+H44-G44</f>
        <v>-698.03</v>
      </c>
    </row>
    <row r="45" spans="1:11" x14ac:dyDescent="0.25">
      <c r="A45" s="11"/>
      <c r="B45" s="14">
        <v>38.39</v>
      </c>
      <c r="C45" s="39"/>
      <c r="D45" s="39"/>
      <c r="E45" s="39">
        <f t="shared" si="1"/>
        <v>0</v>
      </c>
      <c r="F45" s="46">
        <v>7.33</v>
      </c>
      <c r="G45" s="39">
        <f t="shared" si="0"/>
        <v>0</v>
      </c>
      <c r="H45" s="9"/>
      <c r="I45" s="39"/>
      <c r="J45" s="38"/>
      <c r="K45" s="39">
        <f>янв.25!K45+H45-G45</f>
        <v>0</v>
      </c>
    </row>
    <row r="46" spans="1:11" x14ac:dyDescent="0.25">
      <c r="A46" s="11"/>
      <c r="B46" s="14">
        <v>40</v>
      </c>
      <c r="C46" s="39">
        <v>186838</v>
      </c>
      <c r="D46" s="39">
        <v>186838</v>
      </c>
      <c r="E46" s="48">
        <f t="shared" si="1"/>
        <v>0</v>
      </c>
      <c r="F46" s="53">
        <v>0</v>
      </c>
      <c r="G46" s="39">
        <f t="shared" si="0"/>
        <v>0</v>
      </c>
      <c r="H46" s="9"/>
      <c r="I46" s="39"/>
      <c r="J46" s="38"/>
      <c r="K46" s="39">
        <f>янв.25!K46+H46-G46</f>
        <v>0</v>
      </c>
    </row>
    <row r="47" spans="1:11" x14ac:dyDescent="0.25">
      <c r="A47" s="11"/>
      <c r="B47" s="14">
        <v>41</v>
      </c>
      <c r="C47" s="39">
        <v>78573</v>
      </c>
      <c r="D47" s="39">
        <v>80276</v>
      </c>
      <c r="E47" s="39">
        <f t="shared" si="1"/>
        <v>1703</v>
      </c>
      <c r="F47" s="46">
        <v>7.33</v>
      </c>
      <c r="G47" s="39">
        <f t="shared" si="0"/>
        <v>12482.99</v>
      </c>
      <c r="H47" s="9">
        <v>8787</v>
      </c>
      <c r="I47" s="39">
        <v>185471</v>
      </c>
      <c r="J47" s="38">
        <v>45692</v>
      </c>
      <c r="K47" s="39">
        <f>янв.25!K47+H47-G47</f>
        <v>-19653.400000000001</v>
      </c>
    </row>
    <row r="48" spans="1:11" x14ac:dyDescent="0.25">
      <c r="A48" s="11"/>
      <c r="B48" s="54">
        <v>42</v>
      </c>
      <c r="C48" s="39">
        <v>237888</v>
      </c>
      <c r="D48" s="39">
        <v>238333</v>
      </c>
      <c r="E48" s="56">
        <f t="shared" si="1"/>
        <v>445</v>
      </c>
      <c r="F48" s="53">
        <v>0</v>
      </c>
      <c r="G48" s="55">
        <f t="shared" si="0"/>
        <v>0</v>
      </c>
      <c r="H48" s="9"/>
      <c r="I48" s="39"/>
      <c r="J48" s="38"/>
      <c r="K48" s="55">
        <f>янв.25!K48+H48-G48</f>
        <v>0</v>
      </c>
    </row>
    <row r="49" spans="1:11" x14ac:dyDescent="0.25">
      <c r="A49" s="11"/>
      <c r="B49" s="14">
        <v>43</v>
      </c>
      <c r="C49" s="39">
        <v>139598</v>
      </c>
      <c r="D49" s="39">
        <v>139986</v>
      </c>
      <c r="E49" s="48">
        <f t="shared" si="1"/>
        <v>388</v>
      </c>
      <c r="F49" s="53">
        <v>5.13</v>
      </c>
      <c r="G49" s="39">
        <f t="shared" si="0"/>
        <v>1990.44</v>
      </c>
      <c r="H49" s="9">
        <v>4755.51</v>
      </c>
      <c r="I49" s="39">
        <v>137726</v>
      </c>
      <c r="J49" s="38">
        <v>45692</v>
      </c>
      <c r="K49" s="39">
        <f>янв.25!K49+H49-G49</f>
        <v>-1990.44</v>
      </c>
    </row>
    <row r="50" spans="1:11" x14ac:dyDescent="0.25">
      <c r="A50" s="11"/>
      <c r="B50" s="14">
        <v>44</v>
      </c>
      <c r="C50" s="39"/>
      <c r="D50" s="39"/>
      <c r="E50" s="39">
        <f t="shared" si="1"/>
        <v>0</v>
      </c>
      <c r="F50" s="46">
        <v>7.33</v>
      </c>
      <c r="G50" s="39">
        <f t="shared" si="0"/>
        <v>0</v>
      </c>
      <c r="H50" s="9"/>
      <c r="I50" s="39"/>
      <c r="J50" s="38"/>
      <c r="K50" s="39">
        <f>янв.25!K50+H50-G50</f>
        <v>0</v>
      </c>
    </row>
    <row r="51" spans="1:11" x14ac:dyDescent="0.25">
      <c r="A51" s="11"/>
      <c r="B51" s="14">
        <v>45</v>
      </c>
      <c r="C51" s="70">
        <v>27</v>
      </c>
      <c r="D51" s="70">
        <v>27</v>
      </c>
      <c r="E51" s="39">
        <f t="shared" si="1"/>
        <v>0</v>
      </c>
      <c r="F51" s="46">
        <v>7.33</v>
      </c>
      <c r="G51" s="39">
        <f t="shared" si="0"/>
        <v>0</v>
      </c>
      <c r="H51" s="9"/>
      <c r="I51" s="39"/>
      <c r="J51" s="38"/>
      <c r="K51" s="39">
        <f>янв.25!K51+H51-G51</f>
        <v>0</v>
      </c>
    </row>
    <row r="52" spans="1:11" x14ac:dyDescent="0.25">
      <c r="A52" s="11"/>
      <c r="B52" s="14">
        <v>46</v>
      </c>
      <c r="C52" s="39">
        <v>24114</v>
      </c>
      <c r="D52" s="39">
        <v>25725</v>
      </c>
      <c r="E52" s="39">
        <f t="shared" si="1"/>
        <v>1611</v>
      </c>
      <c r="F52" s="46">
        <v>7.33</v>
      </c>
      <c r="G52" s="39">
        <f t="shared" si="0"/>
        <v>11808.630000000001</v>
      </c>
      <c r="H52" s="9"/>
      <c r="I52" s="39"/>
      <c r="J52" s="38"/>
      <c r="K52" s="39">
        <f>янв.25!K52+H52-G52</f>
        <v>-29180.73</v>
      </c>
    </row>
    <row r="53" spans="1:11" x14ac:dyDescent="0.25">
      <c r="A53" s="11"/>
      <c r="B53" s="14">
        <v>47</v>
      </c>
      <c r="C53" s="39">
        <v>2088</v>
      </c>
      <c r="D53" s="39">
        <v>2088</v>
      </c>
      <c r="E53" s="39">
        <f t="shared" si="1"/>
        <v>0</v>
      </c>
      <c r="F53" s="46">
        <v>7.33</v>
      </c>
      <c r="G53" s="39">
        <f t="shared" si="0"/>
        <v>0</v>
      </c>
      <c r="H53" s="9"/>
      <c r="I53" s="39"/>
      <c r="J53" s="38"/>
      <c r="K53" s="39">
        <f>янв.25!K53+H53-G53</f>
        <v>0</v>
      </c>
    </row>
    <row r="54" spans="1:11" x14ac:dyDescent="0.25">
      <c r="A54" s="11"/>
      <c r="B54" s="14">
        <v>48</v>
      </c>
      <c r="C54" s="39">
        <v>30583</v>
      </c>
      <c r="D54" s="39">
        <v>30681</v>
      </c>
      <c r="E54" s="39">
        <f t="shared" si="1"/>
        <v>98</v>
      </c>
      <c r="F54" s="46">
        <v>7.33</v>
      </c>
      <c r="G54" s="39">
        <f t="shared" si="0"/>
        <v>718.34</v>
      </c>
      <c r="H54" s="9"/>
      <c r="I54" s="39"/>
      <c r="J54" s="38"/>
      <c r="K54" s="39">
        <f>янв.25!K54+H54-G54</f>
        <v>-1575.95</v>
      </c>
    </row>
    <row r="55" spans="1:11" x14ac:dyDescent="0.25">
      <c r="A55" s="14"/>
      <c r="B55" s="54">
        <v>49</v>
      </c>
      <c r="C55" s="39">
        <v>75732</v>
      </c>
      <c r="D55" s="39">
        <v>76026</v>
      </c>
      <c r="E55" s="55">
        <f t="shared" si="1"/>
        <v>294</v>
      </c>
      <c r="F55" s="53">
        <v>0</v>
      </c>
      <c r="G55" s="55">
        <f t="shared" si="0"/>
        <v>0</v>
      </c>
      <c r="H55" s="9"/>
      <c r="I55" s="39"/>
      <c r="J55" s="38"/>
      <c r="K55" s="55">
        <f>янв.25!K55+H55-G55</f>
        <v>0</v>
      </c>
    </row>
    <row r="56" spans="1:11" x14ac:dyDescent="0.25">
      <c r="A56" s="11"/>
      <c r="B56" s="14">
        <v>50</v>
      </c>
      <c r="C56" s="39">
        <v>2529</v>
      </c>
      <c r="D56" s="39">
        <v>2529</v>
      </c>
      <c r="E56" s="39">
        <f t="shared" si="1"/>
        <v>0</v>
      </c>
      <c r="F56" s="46">
        <v>7.33</v>
      </c>
      <c r="G56" s="39">
        <f t="shared" si="0"/>
        <v>0</v>
      </c>
      <c r="H56" s="9"/>
      <c r="I56" s="39"/>
      <c r="J56" s="38"/>
      <c r="K56" s="39">
        <f>янв.25!K56+H56-G56</f>
        <v>0</v>
      </c>
    </row>
    <row r="57" spans="1:11" x14ac:dyDescent="0.25">
      <c r="A57" s="11"/>
      <c r="B57" s="54">
        <v>51</v>
      </c>
      <c r="C57" s="39">
        <v>16193</v>
      </c>
      <c r="D57" s="39">
        <v>16193</v>
      </c>
      <c r="E57" s="56">
        <f t="shared" si="1"/>
        <v>0</v>
      </c>
      <c r="F57" s="53">
        <v>0</v>
      </c>
      <c r="G57" s="55">
        <f t="shared" si="0"/>
        <v>0</v>
      </c>
      <c r="H57" s="9"/>
      <c r="I57" s="39"/>
      <c r="J57" s="38"/>
      <c r="K57" s="55">
        <f>янв.25!K57+H57-G57</f>
        <v>0</v>
      </c>
    </row>
    <row r="58" spans="1:11" x14ac:dyDescent="0.25">
      <c r="A58" s="11"/>
      <c r="B58" s="54">
        <v>52</v>
      </c>
      <c r="C58" s="39">
        <v>125632</v>
      </c>
      <c r="D58" s="39">
        <v>125933</v>
      </c>
      <c r="E58" s="56">
        <f t="shared" si="1"/>
        <v>301</v>
      </c>
      <c r="F58" s="53">
        <v>0</v>
      </c>
      <c r="G58" s="55">
        <f t="shared" si="0"/>
        <v>0</v>
      </c>
      <c r="H58" s="9"/>
      <c r="I58" s="39"/>
      <c r="J58" s="38"/>
      <c r="K58" s="55">
        <f>янв.25!K58+H58-G58</f>
        <v>0</v>
      </c>
    </row>
    <row r="59" spans="1:11" x14ac:dyDescent="0.25">
      <c r="A59" s="11"/>
      <c r="B59" s="14">
        <v>53</v>
      </c>
      <c r="C59" s="39">
        <v>3876</v>
      </c>
      <c r="D59" s="39">
        <v>3909</v>
      </c>
      <c r="E59" s="39">
        <f t="shared" si="1"/>
        <v>33</v>
      </c>
      <c r="F59" s="46">
        <v>7.33</v>
      </c>
      <c r="G59" s="39">
        <f t="shared" si="0"/>
        <v>241.89000000000001</v>
      </c>
      <c r="H59" s="9"/>
      <c r="I59" s="39"/>
      <c r="J59" s="38"/>
      <c r="K59" s="39">
        <f>янв.25!K59+H59-G59</f>
        <v>-249.22000000000003</v>
      </c>
    </row>
    <row r="60" spans="1:11" x14ac:dyDescent="0.25">
      <c r="A60" s="11"/>
      <c r="B60" s="14">
        <v>54</v>
      </c>
      <c r="C60" s="39">
        <v>252</v>
      </c>
      <c r="D60" s="39">
        <v>252</v>
      </c>
      <c r="E60" s="39">
        <f t="shared" si="1"/>
        <v>0</v>
      </c>
      <c r="F60" s="46">
        <v>7.33</v>
      </c>
      <c r="G60" s="39">
        <f t="shared" si="0"/>
        <v>0</v>
      </c>
      <c r="H60" s="9"/>
      <c r="I60" s="39"/>
      <c r="J60" s="38"/>
      <c r="K60" s="39">
        <f>янв.25!K60+H60-G60</f>
        <v>0</v>
      </c>
    </row>
    <row r="61" spans="1:11" x14ac:dyDescent="0.25">
      <c r="A61" s="11"/>
      <c r="B61" s="14">
        <v>55</v>
      </c>
      <c r="C61" s="39">
        <v>71183</v>
      </c>
      <c r="D61" s="39">
        <v>73892</v>
      </c>
      <c r="E61" s="39">
        <f t="shared" si="1"/>
        <v>2709</v>
      </c>
      <c r="F61" s="53">
        <v>5.13</v>
      </c>
      <c r="G61" s="39">
        <f t="shared" si="0"/>
        <v>13897.17</v>
      </c>
      <c r="H61" s="9">
        <v>7000</v>
      </c>
      <c r="I61" s="39">
        <v>457313</v>
      </c>
      <c r="J61" s="38">
        <v>45693</v>
      </c>
      <c r="K61" s="39">
        <f>янв.25!K61+H61-G61</f>
        <v>-16777.55</v>
      </c>
    </row>
    <row r="62" spans="1:11" x14ac:dyDescent="0.25">
      <c r="A62" s="11"/>
      <c r="B62" s="14">
        <v>56</v>
      </c>
      <c r="C62" s="39">
        <v>7213</v>
      </c>
      <c r="D62" s="39">
        <v>7213</v>
      </c>
      <c r="E62" s="39">
        <f t="shared" si="1"/>
        <v>0</v>
      </c>
      <c r="F62" s="46">
        <v>7.33</v>
      </c>
      <c r="G62" s="39">
        <f t="shared" si="0"/>
        <v>0</v>
      </c>
      <c r="H62" s="9"/>
      <c r="I62" s="39"/>
      <c r="J62" s="38"/>
      <c r="K62" s="39">
        <f>янв.25!K62+H62-G62</f>
        <v>0</v>
      </c>
    </row>
    <row r="63" spans="1:11" x14ac:dyDescent="0.25">
      <c r="A63" s="11"/>
      <c r="B63" s="14">
        <v>57</v>
      </c>
      <c r="C63" s="39">
        <v>106895</v>
      </c>
      <c r="D63" s="39">
        <v>106895</v>
      </c>
      <c r="E63" s="39">
        <f t="shared" si="1"/>
        <v>0</v>
      </c>
      <c r="F63" s="53">
        <v>5.13</v>
      </c>
      <c r="G63" s="39">
        <f t="shared" si="0"/>
        <v>0</v>
      </c>
      <c r="H63" s="9"/>
      <c r="I63" s="39"/>
      <c r="J63" s="38"/>
      <c r="K63" s="39">
        <f>янв.25!K63+H63-G63</f>
        <v>0</v>
      </c>
    </row>
    <row r="64" spans="1:11" x14ac:dyDescent="0.25">
      <c r="A64" s="11"/>
      <c r="B64" s="14">
        <v>58</v>
      </c>
      <c r="C64" s="39"/>
      <c r="D64" s="39"/>
      <c r="E64" s="39">
        <f t="shared" si="1"/>
        <v>0</v>
      </c>
      <c r="F64" s="46">
        <v>7.33</v>
      </c>
      <c r="G64" s="39">
        <f t="shared" si="0"/>
        <v>0</v>
      </c>
      <c r="H64" s="9"/>
      <c r="I64" s="39"/>
      <c r="J64" s="38"/>
      <c r="K64" s="39">
        <f>янв.25!K64+H64-G64</f>
        <v>0</v>
      </c>
    </row>
    <row r="65" spans="1:11" x14ac:dyDescent="0.25">
      <c r="A65" s="11"/>
      <c r="B65" s="14">
        <v>59</v>
      </c>
      <c r="C65" s="39">
        <v>31791</v>
      </c>
      <c r="D65" s="39">
        <v>32197</v>
      </c>
      <c r="E65" s="39">
        <f t="shared" si="1"/>
        <v>406</v>
      </c>
      <c r="F65" s="46">
        <v>7.33</v>
      </c>
      <c r="G65" s="39">
        <f t="shared" si="0"/>
        <v>2975.98</v>
      </c>
      <c r="H65" s="9">
        <v>2030</v>
      </c>
      <c r="I65" s="39">
        <v>193959</v>
      </c>
      <c r="J65" s="38">
        <v>45706</v>
      </c>
      <c r="K65" s="39">
        <f>янв.25!K65+H65-G65</f>
        <v>306.04999999999973</v>
      </c>
    </row>
    <row r="66" spans="1:11" x14ac:dyDescent="0.25">
      <c r="A66" s="11"/>
      <c r="B66" s="14">
        <v>60</v>
      </c>
      <c r="C66" s="39">
        <v>30792</v>
      </c>
      <c r="D66" s="39">
        <v>30885</v>
      </c>
      <c r="E66" s="48">
        <f t="shared" si="1"/>
        <v>93</v>
      </c>
      <c r="F66" s="53">
        <v>5.13</v>
      </c>
      <c r="G66" s="39">
        <f t="shared" si="0"/>
        <v>477.09</v>
      </c>
      <c r="H66" s="9">
        <v>631</v>
      </c>
      <c r="I66" s="39">
        <v>46850</v>
      </c>
      <c r="J66" s="38">
        <v>45694</v>
      </c>
      <c r="K66" s="39">
        <f>янв.25!K66+H66-G66</f>
        <v>61.569999999999993</v>
      </c>
    </row>
    <row r="67" spans="1:11" x14ac:dyDescent="0.25">
      <c r="A67" s="11"/>
      <c r="B67" s="14">
        <v>61</v>
      </c>
      <c r="C67" s="39">
        <v>93206</v>
      </c>
      <c r="D67" s="39">
        <v>94059</v>
      </c>
      <c r="E67" s="39">
        <f t="shared" si="1"/>
        <v>853</v>
      </c>
      <c r="F67" s="53">
        <v>0</v>
      </c>
      <c r="G67" s="39">
        <f t="shared" si="0"/>
        <v>0</v>
      </c>
      <c r="H67" s="9"/>
      <c r="I67" s="39"/>
      <c r="J67" s="38"/>
      <c r="K67" s="39">
        <f>янв.25!K67+H67-G67</f>
        <v>0</v>
      </c>
    </row>
    <row r="68" spans="1:11" x14ac:dyDescent="0.25">
      <c r="A68" s="11"/>
      <c r="B68" s="14">
        <v>62</v>
      </c>
      <c r="C68" s="39">
        <v>14248</v>
      </c>
      <c r="D68" s="39">
        <v>14755</v>
      </c>
      <c r="E68" s="39">
        <f t="shared" si="1"/>
        <v>507</v>
      </c>
      <c r="F68" s="46">
        <v>7.33</v>
      </c>
      <c r="G68" s="39">
        <f t="shared" si="0"/>
        <v>3716.31</v>
      </c>
      <c r="H68" s="9">
        <v>9100</v>
      </c>
      <c r="I68" s="39">
        <v>373428</v>
      </c>
      <c r="J68" s="38">
        <v>45690</v>
      </c>
      <c r="K68" s="39">
        <f>янв.25!K68+H68-G68</f>
        <v>4287.16</v>
      </c>
    </row>
    <row r="69" spans="1:11" x14ac:dyDescent="0.25">
      <c r="A69" s="11"/>
      <c r="B69" s="14">
        <v>63</v>
      </c>
      <c r="C69" s="39">
        <v>37764</v>
      </c>
      <c r="D69" s="39">
        <v>37859</v>
      </c>
      <c r="E69" s="39">
        <f t="shared" si="1"/>
        <v>95</v>
      </c>
      <c r="F69" s="53">
        <v>5.13</v>
      </c>
      <c r="G69" s="39">
        <f t="shared" si="0"/>
        <v>487.34999999999997</v>
      </c>
      <c r="H69" s="9">
        <v>1000</v>
      </c>
      <c r="I69" s="39">
        <v>452581</v>
      </c>
      <c r="J69" s="38">
        <v>45695</v>
      </c>
      <c r="K69" s="39">
        <f>янв.25!K69+H69-G69</f>
        <v>820.17000000000007</v>
      </c>
    </row>
    <row r="70" spans="1:11" x14ac:dyDescent="0.25">
      <c r="A70" s="11"/>
      <c r="B70" s="14">
        <v>64</v>
      </c>
      <c r="C70" s="39">
        <v>788</v>
      </c>
      <c r="D70" s="39">
        <v>788</v>
      </c>
      <c r="E70" s="39">
        <f t="shared" si="1"/>
        <v>0</v>
      </c>
      <c r="F70" s="46">
        <v>7.33</v>
      </c>
      <c r="G70" s="39">
        <f t="shared" si="0"/>
        <v>0</v>
      </c>
      <c r="H70" s="9"/>
      <c r="I70" s="39"/>
      <c r="J70" s="38"/>
      <c r="K70" s="39">
        <f>янв.25!K70+H70-G70</f>
        <v>0</v>
      </c>
    </row>
    <row r="71" spans="1:11" x14ac:dyDescent="0.25">
      <c r="A71" s="11"/>
      <c r="B71" s="14">
        <v>65</v>
      </c>
      <c r="C71" s="39">
        <v>25505</v>
      </c>
      <c r="D71" s="39">
        <v>25923</v>
      </c>
      <c r="E71" s="48">
        <f t="shared" si="1"/>
        <v>418</v>
      </c>
      <c r="F71" s="53">
        <v>5.13</v>
      </c>
      <c r="G71" s="39">
        <f t="shared" si="0"/>
        <v>2144.34</v>
      </c>
      <c r="H71" s="9">
        <v>2149.4699999999998</v>
      </c>
      <c r="I71" s="39">
        <v>68463</v>
      </c>
      <c r="J71" s="38">
        <v>45693</v>
      </c>
      <c r="K71" s="39">
        <f>янв.25!K71+H71-G71</f>
        <v>-2144.34</v>
      </c>
    </row>
    <row r="72" spans="1:11" x14ac:dyDescent="0.25">
      <c r="A72" s="11"/>
      <c r="B72" s="14">
        <v>66</v>
      </c>
      <c r="C72" s="39">
        <v>149719</v>
      </c>
      <c r="D72" s="39">
        <v>152200</v>
      </c>
      <c r="E72" s="39">
        <f t="shared" si="1"/>
        <v>2481</v>
      </c>
      <c r="F72" s="53">
        <v>0</v>
      </c>
      <c r="G72" s="39">
        <f t="shared" ref="G72:G136" si="2">F72*E72</f>
        <v>0</v>
      </c>
      <c r="H72" s="9"/>
      <c r="I72" s="39"/>
      <c r="J72" s="38"/>
      <c r="K72" s="39">
        <f>янв.25!K72+H72-G72</f>
        <v>0</v>
      </c>
    </row>
    <row r="73" spans="1:11" x14ac:dyDescent="0.25">
      <c r="A73" s="14"/>
      <c r="B73" s="14">
        <v>67</v>
      </c>
      <c r="C73" s="39">
        <v>11183</v>
      </c>
      <c r="D73" s="39">
        <v>11261</v>
      </c>
      <c r="E73" s="39">
        <f t="shared" ref="E73:E136" si="3">D73-C73</f>
        <v>78</v>
      </c>
      <c r="F73" s="53">
        <v>5.13</v>
      </c>
      <c r="G73" s="39">
        <f t="shared" si="2"/>
        <v>400.14</v>
      </c>
      <c r="H73" s="9">
        <v>830</v>
      </c>
      <c r="I73" s="39">
        <v>182942</v>
      </c>
      <c r="J73" s="38">
        <v>45695</v>
      </c>
      <c r="K73" s="39">
        <f>янв.25!K73+H73-G73</f>
        <v>-83.139999999999986</v>
      </c>
    </row>
    <row r="74" spans="1:11" x14ac:dyDescent="0.25">
      <c r="A74" s="11"/>
      <c r="B74" s="14">
        <v>68</v>
      </c>
      <c r="C74" s="39"/>
      <c r="D74" s="39"/>
      <c r="E74" s="39">
        <f t="shared" si="3"/>
        <v>0</v>
      </c>
      <c r="F74" s="46">
        <v>7.33</v>
      </c>
      <c r="G74" s="39">
        <f t="shared" si="2"/>
        <v>0</v>
      </c>
      <c r="H74" s="9"/>
      <c r="I74" s="39"/>
      <c r="J74" s="38"/>
      <c r="K74" s="39">
        <f>янв.25!K74+H74-G74</f>
        <v>0</v>
      </c>
    </row>
    <row r="75" spans="1:11" x14ac:dyDescent="0.25">
      <c r="A75" s="11"/>
      <c r="B75" s="14">
        <v>69</v>
      </c>
      <c r="C75" s="39">
        <v>10665</v>
      </c>
      <c r="D75" s="39">
        <v>10665</v>
      </c>
      <c r="E75" s="39">
        <f t="shared" si="3"/>
        <v>0</v>
      </c>
      <c r="F75" s="46">
        <v>7.33</v>
      </c>
      <c r="G75" s="39">
        <f t="shared" si="2"/>
        <v>0</v>
      </c>
      <c r="H75" s="9"/>
      <c r="I75" s="39"/>
      <c r="J75" s="38"/>
      <c r="K75" s="39">
        <f>янв.25!K75+H75-G75</f>
        <v>0</v>
      </c>
    </row>
    <row r="76" spans="1:11" x14ac:dyDescent="0.25">
      <c r="A76" s="11"/>
      <c r="B76" s="14">
        <v>70</v>
      </c>
      <c r="C76" s="39">
        <v>151235</v>
      </c>
      <c r="D76" s="39">
        <v>151235</v>
      </c>
      <c r="E76" s="39">
        <f t="shared" si="3"/>
        <v>0</v>
      </c>
      <c r="F76" s="46">
        <v>7.33</v>
      </c>
      <c r="G76" s="39">
        <f t="shared" si="2"/>
        <v>0</v>
      </c>
      <c r="H76" s="9"/>
      <c r="I76" s="39"/>
      <c r="J76" s="38"/>
      <c r="K76" s="39">
        <f>янв.25!K76+H76-G76</f>
        <v>-6809.57</v>
      </c>
    </row>
    <row r="77" spans="1:11" x14ac:dyDescent="0.25">
      <c r="A77" s="11"/>
      <c r="B77" s="14">
        <v>71</v>
      </c>
      <c r="C77" s="39">
        <v>69075</v>
      </c>
      <c r="D77" s="39">
        <v>69652</v>
      </c>
      <c r="E77" s="39">
        <f t="shared" si="3"/>
        <v>577</v>
      </c>
      <c r="F77" s="46">
        <v>7.33</v>
      </c>
      <c r="G77" s="39">
        <f t="shared" si="2"/>
        <v>4229.41</v>
      </c>
      <c r="H77" s="9">
        <v>5500</v>
      </c>
      <c r="I77" s="39">
        <v>229186</v>
      </c>
      <c r="J77" s="38">
        <v>45691</v>
      </c>
      <c r="K77" s="39">
        <f>янв.25!K77+H77-G77</f>
        <v>2758.4300000000003</v>
      </c>
    </row>
    <row r="78" spans="1:11" x14ac:dyDescent="0.25">
      <c r="A78" s="11"/>
      <c r="B78" s="14">
        <v>72</v>
      </c>
      <c r="C78" s="39"/>
      <c r="D78" s="39"/>
      <c r="E78" s="39">
        <f t="shared" si="3"/>
        <v>0</v>
      </c>
      <c r="F78" s="46">
        <v>7.33</v>
      </c>
      <c r="G78" s="39">
        <f t="shared" si="2"/>
        <v>0</v>
      </c>
      <c r="H78" s="9"/>
      <c r="I78" s="39"/>
      <c r="J78" s="38"/>
      <c r="K78" s="39">
        <f>янв.25!K78+H78-G78</f>
        <v>0</v>
      </c>
    </row>
    <row r="79" spans="1:11" x14ac:dyDescent="0.25">
      <c r="A79" s="11"/>
      <c r="B79" s="14">
        <v>73</v>
      </c>
      <c r="C79" s="39"/>
      <c r="D79" s="39"/>
      <c r="E79" s="39">
        <f t="shared" si="3"/>
        <v>0</v>
      </c>
      <c r="F79" s="46">
        <v>7.33</v>
      </c>
      <c r="G79" s="39">
        <f t="shared" si="2"/>
        <v>0</v>
      </c>
      <c r="H79" s="9"/>
      <c r="I79" s="39"/>
      <c r="J79" s="38"/>
      <c r="K79" s="39">
        <f>янв.25!K79+H79-G79</f>
        <v>0</v>
      </c>
    </row>
    <row r="80" spans="1:11" x14ac:dyDescent="0.25">
      <c r="A80" s="11"/>
      <c r="B80" s="54">
        <v>74</v>
      </c>
      <c r="C80" s="39">
        <v>113466</v>
      </c>
      <c r="D80" s="39">
        <v>115074</v>
      </c>
      <c r="E80" s="55">
        <f t="shared" si="3"/>
        <v>1608</v>
      </c>
      <c r="F80" s="53">
        <v>0</v>
      </c>
      <c r="G80" s="55">
        <f t="shared" si="2"/>
        <v>0</v>
      </c>
      <c r="H80" s="9"/>
      <c r="I80" s="39"/>
      <c r="J80" s="38"/>
      <c r="K80" s="55">
        <f>янв.25!K80+H80-G80</f>
        <v>0</v>
      </c>
    </row>
    <row r="81" spans="1:11" x14ac:dyDescent="0.25">
      <c r="A81" s="11"/>
      <c r="B81" s="14">
        <v>75</v>
      </c>
      <c r="C81" s="39">
        <v>180</v>
      </c>
      <c r="D81" s="39">
        <v>197</v>
      </c>
      <c r="E81" s="39">
        <f t="shared" si="3"/>
        <v>17</v>
      </c>
      <c r="F81" s="46">
        <v>7.33</v>
      </c>
      <c r="G81" s="39">
        <f t="shared" si="2"/>
        <v>124.61</v>
      </c>
      <c r="H81" s="9"/>
      <c r="I81" s="39"/>
      <c r="J81" s="38"/>
      <c r="K81" s="39">
        <f>янв.25!K81+H81-G81</f>
        <v>-124.61</v>
      </c>
    </row>
    <row r="82" spans="1:11" x14ac:dyDescent="0.25">
      <c r="A82" s="11"/>
      <c r="B82" s="14">
        <v>76</v>
      </c>
      <c r="C82" s="39">
        <v>121338</v>
      </c>
      <c r="D82" s="39">
        <v>123192</v>
      </c>
      <c r="E82" s="48">
        <f t="shared" si="3"/>
        <v>1854</v>
      </c>
      <c r="F82" s="53">
        <v>5.13</v>
      </c>
      <c r="G82" s="39">
        <f t="shared" si="2"/>
        <v>9511.02</v>
      </c>
      <c r="H82" s="9">
        <v>11270.61</v>
      </c>
      <c r="I82" s="39">
        <v>801933</v>
      </c>
      <c r="J82" s="38">
        <v>45690</v>
      </c>
      <c r="K82" s="39">
        <f>янв.25!K82+H82-G82</f>
        <v>-1220.9499999999989</v>
      </c>
    </row>
    <row r="83" spans="1:11" x14ac:dyDescent="0.25">
      <c r="A83" s="11"/>
      <c r="B83" s="14">
        <v>77</v>
      </c>
      <c r="C83" s="39">
        <v>36188</v>
      </c>
      <c r="D83" s="39">
        <v>36528</v>
      </c>
      <c r="E83" s="39">
        <f t="shared" si="3"/>
        <v>340</v>
      </c>
      <c r="F83" s="53">
        <v>5.13</v>
      </c>
      <c r="G83" s="39">
        <f t="shared" si="2"/>
        <v>1744.2</v>
      </c>
      <c r="H83" s="9">
        <v>2000</v>
      </c>
      <c r="I83" s="39">
        <v>187256</v>
      </c>
      <c r="J83" s="38">
        <v>45691</v>
      </c>
      <c r="K83" s="39">
        <f>янв.25!K83+H83-G83</f>
        <v>-570.83000000000015</v>
      </c>
    </row>
    <row r="84" spans="1:11" x14ac:dyDescent="0.25">
      <c r="A84" s="11"/>
      <c r="B84" s="14">
        <v>78</v>
      </c>
      <c r="C84" s="39"/>
      <c r="D84" s="39"/>
      <c r="E84" s="39">
        <f t="shared" si="3"/>
        <v>0</v>
      </c>
      <c r="F84" s="46">
        <v>7.33</v>
      </c>
      <c r="G84" s="39">
        <f t="shared" si="2"/>
        <v>0</v>
      </c>
      <c r="H84" s="9"/>
      <c r="I84" s="39"/>
      <c r="J84" s="38"/>
      <c r="K84" s="39">
        <f>янв.25!K84+H84-G84</f>
        <v>0</v>
      </c>
    </row>
    <row r="85" spans="1:11" x14ac:dyDescent="0.25">
      <c r="A85" s="11"/>
      <c r="B85" s="54">
        <v>79</v>
      </c>
      <c r="C85" s="39">
        <v>13644</v>
      </c>
      <c r="D85" s="39">
        <v>13659</v>
      </c>
      <c r="E85" s="56">
        <f t="shared" si="3"/>
        <v>15</v>
      </c>
      <c r="F85" s="53">
        <v>0</v>
      </c>
      <c r="G85" s="55">
        <f t="shared" si="2"/>
        <v>0</v>
      </c>
      <c r="H85" s="9"/>
      <c r="I85" s="39"/>
      <c r="J85" s="38"/>
      <c r="K85" s="55">
        <f>янв.25!K85+H85-G85</f>
        <v>0</v>
      </c>
    </row>
    <row r="86" spans="1:11" x14ac:dyDescent="0.25">
      <c r="A86" s="14"/>
      <c r="B86" s="14">
        <v>80</v>
      </c>
      <c r="C86" s="39"/>
      <c r="D86" s="39"/>
      <c r="E86" s="39">
        <f t="shared" si="3"/>
        <v>0</v>
      </c>
      <c r="F86" s="46">
        <v>7.33</v>
      </c>
      <c r="G86" s="39">
        <f t="shared" si="2"/>
        <v>0</v>
      </c>
      <c r="H86" s="9"/>
      <c r="I86" s="39"/>
      <c r="J86" s="38"/>
      <c r="K86" s="39">
        <f>янв.25!K86+H86-G86</f>
        <v>0</v>
      </c>
    </row>
    <row r="87" spans="1:11" x14ac:dyDescent="0.25">
      <c r="A87" s="14"/>
      <c r="B87" s="14">
        <v>81</v>
      </c>
      <c r="C87" s="39">
        <v>52205</v>
      </c>
      <c r="D87" s="39">
        <v>53148</v>
      </c>
      <c r="E87" s="39">
        <f t="shared" si="3"/>
        <v>943</v>
      </c>
      <c r="F87" s="46">
        <v>7.33</v>
      </c>
      <c r="G87" s="39">
        <f t="shared" si="2"/>
        <v>6912.1900000000005</v>
      </c>
      <c r="H87" s="9">
        <v>8000</v>
      </c>
      <c r="I87" s="39">
        <v>325759</v>
      </c>
      <c r="J87" s="38">
        <v>45707</v>
      </c>
      <c r="K87" s="39">
        <f>янв.25!K87+H87-G87</f>
        <v>576.59000000000015</v>
      </c>
    </row>
    <row r="88" spans="1:11" x14ac:dyDescent="0.25">
      <c r="A88" s="11"/>
      <c r="B88" s="14">
        <v>82</v>
      </c>
      <c r="C88" s="39">
        <v>5770</v>
      </c>
      <c r="D88" s="39">
        <v>5976</v>
      </c>
      <c r="E88" s="39">
        <f t="shared" si="3"/>
        <v>206</v>
      </c>
      <c r="F88" s="46">
        <v>7.33</v>
      </c>
      <c r="G88" s="39">
        <f t="shared" si="2"/>
        <v>1509.98</v>
      </c>
      <c r="H88" s="9">
        <v>1000</v>
      </c>
      <c r="I88" s="39">
        <v>805631</v>
      </c>
      <c r="J88" s="38">
        <v>45716</v>
      </c>
      <c r="K88" s="39">
        <f>янв.25!K88+H88-G88</f>
        <v>123.51999999999998</v>
      </c>
    </row>
    <row r="89" spans="1:11" x14ac:dyDescent="0.25">
      <c r="A89" s="11"/>
      <c r="B89" s="14">
        <v>83</v>
      </c>
      <c r="C89" s="39"/>
      <c r="D89" s="39"/>
      <c r="E89" s="39">
        <f t="shared" si="3"/>
        <v>0</v>
      </c>
      <c r="F89" s="46">
        <v>7.33</v>
      </c>
      <c r="G89" s="39">
        <f t="shared" si="2"/>
        <v>0</v>
      </c>
      <c r="H89" s="9"/>
      <c r="I89" s="39"/>
      <c r="J89" s="38"/>
      <c r="K89" s="39">
        <f>янв.25!K89+H89-G89</f>
        <v>0</v>
      </c>
    </row>
    <row r="90" spans="1:11" x14ac:dyDescent="0.25">
      <c r="A90" s="11"/>
      <c r="B90" s="14">
        <v>84</v>
      </c>
      <c r="C90" s="39">
        <v>2925</v>
      </c>
      <c r="D90" s="39">
        <v>2925</v>
      </c>
      <c r="E90" s="39">
        <f t="shared" si="3"/>
        <v>0</v>
      </c>
      <c r="F90" s="46">
        <v>7.33</v>
      </c>
      <c r="G90" s="39">
        <f t="shared" si="2"/>
        <v>0</v>
      </c>
      <c r="H90" s="9"/>
      <c r="I90" s="39"/>
      <c r="J90" s="38"/>
      <c r="K90" s="39">
        <f>янв.25!K90+H90-G90</f>
        <v>0</v>
      </c>
    </row>
    <row r="91" spans="1:11" x14ac:dyDescent="0.25">
      <c r="A91" s="11"/>
      <c r="B91" s="14">
        <v>85</v>
      </c>
      <c r="C91" s="39"/>
      <c r="D91" s="39"/>
      <c r="E91" s="39">
        <f t="shared" si="3"/>
        <v>0</v>
      </c>
      <c r="F91" s="46">
        <v>7.33</v>
      </c>
      <c r="G91" s="39">
        <f t="shared" si="2"/>
        <v>0</v>
      </c>
      <c r="H91" s="9"/>
      <c r="I91" s="39"/>
      <c r="J91" s="38"/>
      <c r="K91" s="39">
        <f>янв.25!K91+H91-G91</f>
        <v>0</v>
      </c>
    </row>
    <row r="92" spans="1:11" x14ac:dyDescent="0.25">
      <c r="A92" s="11"/>
      <c r="B92" s="14">
        <v>86</v>
      </c>
      <c r="C92" s="39">
        <v>14854</v>
      </c>
      <c r="D92" s="39">
        <v>15143</v>
      </c>
      <c r="E92" s="39">
        <f t="shared" si="3"/>
        <v>289</v>
      </c>
      <c r="F92" s="61">
        <v>0</v>
      </c>
      <c r="G92" s="39">
        <f t="shared" si="2"/>
        <v>0</v>
      </c>
      <c r="H92" s="9"/>
      <c r="I92" s="39"/>
      <c r="J92" s="38"/>
      <c r="K92" s="39">
        <f>янв.25!K92+H92-G92</f>
        <v>0</v>
      </c>
    </row>
    <row r="93" spans="1:11" x14ac:dyDescent="0.25">
      <c r="A93" s="11"/>
      <c r="B93" s="14">
        <v>87</v>
      </c>
      <c r="C93" s="39">
        <v>19463</v>
      </c>
      <c r="D93" s="39">
        <v>19682</v>
      </c>
      <c r="E93" s="39">
        <f t="shared" si="3"/>
        <v>219</v>
      </c>
      <c r="F93" s="46">
        <v>7.33</v>
      </c>
      <c r="G93" s="39">
        <f t="shared" si="2"/>
        <v>1605.27</v>
      </c>
      <c r="H93" s="9"/>
      <c r="I93" s="39"/>
      <c r="J93" s="38"/>
      <c r="K93" s="39">
        <f>янв.25!K93+H93-G93</f>
        <v>-3247.19</v>
      </c>
    </row>
    <row r="94" spans="1:11" x14ac:dyDescent="0.25">
      <c r="A94" s="11"/>
      <c r="B94" s="14">
        <v>88</v>
      </c>
      <c r="C94" s="39">
        <v>68505</v>
      </c>
      <c r="D94" s="39">
        <v>70662</v>
      </c>
      <c r="E94" s="39">
        <f t="shared" si="3"/>
        <v>2157</v>
      </c>
      <c r="F94" s="46">
        <v>7.33</v>
      </c>
      <c r="G94" s="39">
        <f t="shared" si="2"/>
        <v>15810.81</v>
      </c>
      <c r="H94" s="9">
        <v>18875</v>
      </c>
      <c r="I94" s="39">
        <v>272817</v>
      </c>
      <c r="J94" s="38">
        <v>45692</v>
      </c>
      <c r="K94" s="39">
        <f>янв.25!K94+H94-G94</f>
        <v>1353.7199999999993</v>
      </c>
    </row>
    <row r="95" spans="1:11" x14ac:dyDescent="0.25">
      <c r="A95" s="11"/>
      <c r="B95" s="14">
        <v>89</v>
      </c>
      <c r="C95" s="39">
        <v>79743</v>
      </c>
      <c r="D95" s="39">
        <v>81853</v>
      </c>
      <c r="E95" s="39">
        <f t="shared" si="3"/>
        <v>2110</v>
      </c>
      <c r="F95" s="46">
        <v>7.33</v>
      </c>
      <c r="G95" s="39">
        <f t="shared" si="2"/>
        <v>15466.3</v>
      </c>
      <c r="H95" s="9">
        <v>17467.39</v>
      </c>
      <c r="I95" s="39">
        <v>248453</v>
      </c>
      <c r="J95" s="38">
        <v>45700</v>
      </c>
      <c r="K95" s="39">
        <f>янв.25!K95+H95-G95</f>
        <v>65.970000000001164</v>
      </c>
    </row>
    <row r="96" spans="1:11" x14ac:dyDescent="0.25">
      <c r="A96" s="11"/>
      <c r="B96" s="14">
        <v>90</v>
      </c>
      <c r="C96" s="39">
        <v>12178</v>
      </c>
      <c r="D96" s="39">
        <v>12178</v>
      </c>
      <c r="E96" s="39">
        <f t="shared" si="3"/>
        <v>0</v>
      </c>
      <c r="F96" s="46">
        <v>7.33</v>
      </c>
      <c r="G96" s="39">
        <f t="shared" si="2"/>
        <v>0</v>
      </c>
      <c r="H96" s="9"/>
      <c r="I96" s="39"/>
      <c r="J96" s="38"/>
      <c r="K96" s="39">
        <f>янв.25!K96+H96-G96</f>
        <v>0</v>
      </c>
    </row>
    <row r="97" spans="1:11" x14ac:dyDescent="0.25">
      <c r="A97" s="11"/>
      <c r="B97" s="14">
        <v>91</v>
      </c>
      <c r="C97" s="39">
        <v>608</v>
      </c>
      <c r="D97" s="39">
        <v>610</v>
      </c>
      <c r="E97" s="39">
        <f t="shared" si="3"/>
        <v>2</v>
      </c>
      <c r="F97" s="46">
        <v>7.33</v>
      </c>
      <c r="G97" s="39">
        <f t="shared" si="2"/>
        <v>14.66</v>
      </c>
      <c r="H97" s="9"/>
      <c r="I97" s="39"/>
      <c r="J97" s="38"/>
      <c r="K97" s="39">
        <f>янв.25!K97+H97-G97</f>
        <v>-36.650000000000006</v>
      </c>
    </row>
    <row r="98" spans="1:11" x14ac:dyDescent="0.25">
      <c r="A98" s="11"/>
      <c r="B98" s="14">
        <v>92</v>
      </c>
      <c r="C98" s="39">
        <v>1121</v>
      </c>
      <c r="D98" s="39">
        <v>1121</v>
      </c>
      <c r="E98" s="39">
        <f t="shared" si="3"/>
        <v>0</v>
      </c>
      <c r="F98" s="46">
        <v>7.33</v>
      </c>
      <c r="G98" s="39">
        <f t="shared" si="2"/>
        <v>0</v>
      </c>
      <c r="H98" s="9"/>
      <c r="I98" s="39"/>
      <c r="J98" s="38"/>
      <c r="K98" s="39">
        <f>янв.25!K98+H98-G98</f>
        <v>0</v>
      </c>
    </row>
    <row r="99" spans="1:11" x14ac:dyDescent="0.25">
      <c r="A99" s="11"/>
      <c r="B99" s="14">
        <v>93</v>
      </c>
      <c r="C99" s="39"/>
      <c r="D99" s="39"/>
      <c r="E99" s="39">
        <f t="shared" si="3"/>
        <v>0</v>
      </c>
      <c r="F99" s="46">
        <v>7.33</v>
      </c>
      <c r="G99" s="39">
        <f t="shared" si="2"/>
        <v>0</v>
      </c>
      <c r="H99" s="9"/>
      <c r="I99" s="39"/>
      <c r="J99" s="38"/>
      <c r="K99" s="39">
        <f>янв.25!K99+H99-G99</f>
        <v>0</v>
      </c>
    </row>
    <row r="100" spans="1:11" x14ac:dyDescent="0.25">
      <c r="A100" s="14"/>
      <c r="B100" s="14">
        <v>94</v>
      </c>
      <c r="C100" s="39">
        <v>14496</v>
      </c>
      <c r="D100" s="39">
        <v>14496</v>
      </c>
      <c r="E100" s="39">
        <f t="shared" si="3"/>
        <v>0</v>
      </c>
      <c r="F100" s="46">
        <v>7.33</v>
      </c>
      <c r="G100" s="39">
        <f t="shared" si="2"/>
        <v>0</v>
      </c>
      <c r="H100" s="9"/>
      <c r="I100" s="39"/>
      <c r="J100" s="38"/>
      <c r="K100" s="39">
        <f>янв.25!K100+H100-G100</f>
        <v>0</v>
      </c>
    </row>
    <row r="101" spans="1:11" x14ac:dyDescent="0.25">
      <c r="A101" s="11"/>
      <c r="B101" s="14">
        <v>95</v>
      </c>
      <c r="C101" s="39"/>
      <c r="D101" s="39"/>
      <c r="E101" s="39">
        <f t="shared" si="3"/>
        <v>0</v>
      </c>
      <c r="F101" s="46">
        <v>7.33</v>
      </c>
      <c r="G101" s="39">
        <f t="shared" si="2"/>
        <v>0</v>
      </c>
      <c r="H101" s="9"/>
      <c r="I101" s="39"/>
      <c r="J101" s="38"/>
      <c r="K101" s="39">
        <f>янв.25!K101+H101-G101</f>
        <v>0</v>
      </c>
    </row>
    <row r="102" spans="1:11" x14ac:dyDescent="0.25">
      <c r="A102" s="11"/>
      <c r="B102" s="54">
        <v>96</v>
      </c>
      <c r="C102" s="39">
        <v>54090</v>
      </c>
      <c r="D102" s="39">
        <v>54492</v>
      </c>
      <c r="E102" s="56">
        <f t="shared" si="3"/>
        <v>402</v>
      </c>
      <c r="F102" s="53">
        <v>0</v>
      </c>
      <c r="G102" s="55">
        <f t="shared" si="2"/>
        <v>0</v>
      </c>
      <c r="H102" s="9"/>
      <c r="I102" s="39"/>
      <c r="J102" s="38"/>
      <c r="K102" s="55">
        <f>янв.25!K102+H102-G102</f>
        <v>0</v>
      </c>
    </row>
    <row r="103" spans="1:11" x14ac:dyDescent="0.25">
      <c r="A103" s="11"/>
      <c r="B103" s="14">
        <v>97</v>
      </c>
      <c r="C103" s="39">
        <v>62135</v>
      </c>
      <c r="D103" s="39">
        <v>62400</v>
      </c>
      <c r="E103" s="39">
        <f t="shared" si="3"/>
        <v>265</v>
      </c>
      <c r="F103" s="46">
        <v>7.33</v>
      </c>
      <c r="G103" s="39">
        <f t="shared" si="2"/>
        <v>1942.45</v>
      </c>
      <c r="H103" s="9"/>
      <c r="I103" s="39"/>
      <c r="J103" s="38"/>
      <c r="K103" s="39">
        <f>янв.25!K103+H103-G103</f>
        <v>-4815.8100000000004</v>
      </c>
    </row>
    <row r="104" spans="1:11" x14ac:dyDescent="0.25">
      <c r="A104" s="11"/>
      <c r="B104" s="14">
        <v>98</v>
      </c>
      <c r="C104" s="39">
        <v>24164</v>
      </c>
      <c r="D104" s="39">
        <v>24506</v>
      </c>
      <c r="E104" s="39">
        <f t="shared" si="3"/>
        <v>342</v>
      </c>
      <c r="F104" s="61">
        <v>5.13</v>
      </c>
      <c r="G104" s="39">
        <f t="shared" si="2"/>
        <v>1754.46</v>
      </c>
      <c r="H104" s="9">
        <v>1200</v>
      </c>
      <c r="I104" s="39">
        <v>415340</v>
      </c>
      <c r="J104" s="38">
        <v>45695</v>
      </c>
      <c r="K104" s="39">
        <f>янв.25!K104+H104-G104</f>
        <v>-603.75999999999976</v>
      </c>
    </row>
    <row r="105" spans="1:11" x14ac:dyDescent="0.25">
      <c r="A105" s="11"/>
      <c r="B105" s="14">
        <v>99</v>
      </c>
      <c r="C105" s="39">
        <v>135236</v>
      </c>
      <c r="D105" s="39">
        <v>135795</v>
      </c>
      <c r="E105" s="48">
        <f t="shared" si="3"/>
        <v>559</v>
      </c>
      <c r="F105" s="61">
        <v>5.13</v>
      </c>
      <c r="G105" s="39">
        <f t="shared" si="2"/>
        <v>2867.67</v>
      </c>
      <c r="H105" s="9">
        <v>4370</v>
      </c>
      <c r="I105" s="39">
        <v>166288</v>
      </c>
      <c r="J105" s="38">
        <v>45695</v>
      </c>
      <c r="K105" s="39">
        <f>янв.25!K105+H105-G105</f>
        <v>-441.43000000000029</v>
      </c>
    </row>
    <row r="106" spans="1:11" x14ac:dyDescent="0.25">
      <c r="A106" s="11"/>
      <c r="B106" s="14">
        <v>100</v>
      </c>
      <c r="C106" s="39">
        <v>24863</v>
      </c>
      <c r="D106" s="39">
        <v>25125</v>
      </c>
      <c r="E106" s="39">
        <f t="shared" si="3"/>
        <v>262</v>
      </c>
      <c r="F106" s="46">
        <v>7.33</v>
      </c>
      <c r="G106" s="39">
        <f t="shared" si="2"/>
        <v>1920.46</v>
      </c>
      <c r="H106" s="9"/>
      <c r="I106" s="39"/>
      <c r="J106" s="38"/>
      <c r="K106" s="39">
        <f>янв.25!K106+H106-G106</f>
        <v>-10628.5</v>
      </c>
    </row>
    <row r="107" spans="1:11" x14ac:dyDescent="0.25">
      <c r="A107" s="11"/>
      <c r="B107" s="14">
        <v>101</v>
      </c>
      <c r="C107" s="39"/>
      <c r="D107" s="39"/>
      <c r="E107" s="39">
        <f t="shared" si="3"/>
        <v>0</v>
      </c>
      <c r="F107" s="46">
        <v>7.33</v>
      </c>
      <c r="G107" s="39">
        <f t="shared" si="2"/>
        <v>0</v>
      </c>
      <c r="H107" s="9"/>
      <c r="I107" s="39"/>
      <c r="J107" s="38"/>
      <c r="K107" s="39">
        <f>янв.25!K107+H107-G107</f>
        <v>0</v>
      </c>
    </row>
    <row r="108" spans="1:11" x14ac:dyDescent="0.25">
      <c r="A108" s="11"/>
      <c r="B108" s="14">
        <v>102</v>
      </c>
      <c r="C108" s="39"/>
      <c r="D108" s="39"/>
      <c r="E108" s="39">
        <f t="shared" si="3"/>
        <v>0</v>
      </c>
      <c r="F108" s="46">
        <v>7.33</v>
      </c>
      <c r="G108" s="39">
        <f t="shared" si="2"/>
        <v>0</v>
      </c>
      <c r="H108" s="9"/>
      <c r="I108" s="39"/>
      <c r="J108" s="38"/>
      <c r="K108" s="39">
        <f>янв.25!K108+H108-G108</f>
        <v>0</v>
      </c>
    </row>
    <row r="109" spans="1:11" x14ac:dyDescent="0.25">
      <c r="A109" s="11"/>
      <c r="B109" s="14">
        <v>103</v>
      </c>
      <c r="C109" s="39">
        <v>14571</v>
      </c>
      <c r="D109" s="39">
        <v>14766</v>
      </c>
      <c r="E109" s="48">
        <f t="shared" si="3"/>
        <v>195</v>
      </c>
      <c r="F109" s="53">
        <v>5.13</v>
      </c>
      <c r="G109" s="39">
        <f t="shared" si="2"/>
        <v>1000.35</v>
      </c>
      <c r="H109" s="9"/>
      <c r="I109" s="39"/>
      <c r="J109" s="38"/>
      <c r="K109" s="39">
        <f>янв.25!K109+H109-G109</f>
        <v>-2482.92</v>
      </c>
    </row>
    <row r="110" spans="1:11" x14ac:dyDescent="0.25">
      <c r="A110" s="11"/>
      <c r="B110" s="14">
        <v>104</v>
      </c>
      <c r="C110" s="39">
        <v>9717</v>
      </c>
      <c r="D110" s="39">
        <v>9717</v>
      </c>
      <c r="E110" s="39">
        <f t="shared" si="3"/>
        <v>0</v>
      </c>
      <c r="F110" s="46">
        <v>7.33</v>
      </c>
      <c r="G110" s="39">
        <f t="shared" si="2"/>
        <v>0</v>
      </c>
      <c r="H110" s="9"/>
      <c r="I110" s="39"/>
      <c r="J110" s="38"/>
      <c r="K110" s="39">
        <f>янв.25!K110+H110-G110</f>
        <v>268.06</v>
      </c>
    </row>
    <row r="111" spans="1:11" x14ac:dyDescent="0.25">
      <c r="A111" s="11"/>
      <c r="B111" s="14">
        <v>105</v>
      </c>
      <c r="C111" s="39">
        <v>1865</v>
      </c>
      <c r="D111" s="39">
        <v>1990</v>
      </c>
      <c r="E111" s="39">
        <f t="shared" si="3"/>
        <v>125</v>
      </c>
      <c r="F111" s="46">
        <v>7.33</v>
      </c>
      <c r="G111" s="39">
        <f t="shared" si="2"/>
        <v>916.25</v>
      </c>
      <c r="H111" s="9"/>
      <c r="I111" s="39"/>
      <c r="J111" s="38"/>
      <c r="K111" s="39">
        <f>янв.25!K111+H111-G111</f>
        <v>6314.8</v>
      </c>
    </row>
    <row r="112" spans="1:11" x14ac:dyDescent="0.25">
      <c r="A112" s="11"/>
      <c r="B112" s="14">
        <v>106</v>
      </c>
      <c r="C112" s="39"/>
      <c r="D112" s="39"/>
      <c r="E112" s="39">
        <f t="shared" si="3"/>
        <v>0</v>
      </c>
      <c r="F112" s="46">
        <v>7.33</v>
      </c>
      <c r="G112" s="39">
        <f t="shared" si="2"/>
        <v>0</v>
      </c>
      <c r="H112" s="9"/>
      <c r="I112" s="39"/>
      <c r="J112" s="38"/>
      <c r="K112" s="39">
        <f>янв.25!K112+H112-G112</f>
        <v>0</v>
      </c>
    </row>
    <row r="113" spans="1:11" x14ac:dyDescent="0.25">
      <c r="A113" s="11"/>
      <c r="B113" s="14">
        <v>107</v>
      </c>
      <c r="C113" s="39">
        <v>1484</v>
      </c>
      <c r="D113" s="39">
        <v>1502</v>
      </c>
      <c r="E113" s="39">
        <f t="shared" si="3"/>
        <v>18</v>
      </c>
      <c r="F113" s="46">
        <v>7.33</v>
      </c>
      <c r="G113" s="39">
        <f t="shared" si="2"/>
        <v>131.94</v>
      </c>
      <c r="H113" s="9"/>
      <c r="I113" s="39"/>
      <c r="J113" s="38"/>
      <c r="K113" s="39">
        <f>янв.25!K113+H113-G113</f>
        <v>-131.94</v>
      </c>
    </row>
    <row r="114" spans="1:11" x14ac:dyDescent="0.25">
      <c r="A114" s="11"/>
      <c r="B114" s="14">
        <v>108</v>
      </c>
      <c r="C114" s="39"/>
      <c r="D114" s="39"/>
      <c r="E114" s="39">
        <f t="shared" si="3"/>
        <v>0</v>
      </c>
      <c r="F114" s="46">
        <v>7.33</v>
      </c>
      <c r="G114" s="39">
        <f t="shared" si="2"/>
        <v>0</v>
      </c>
      <c r="H114" s="9"/>
      <c r="I114" s="39"/>
      <c r="J114" s="38"/>
      <c r="K114" s="39">
        <f>янв.25!K114+H114-G114</f>
        <v>0</v>
      </c>
    </row>
    <row r="115" spans="1:11" x14ac:dyDescent="0.25">
      <c r="A115" s="11"/>
      <c r="B115" s="14">
        <v>109</v>
      </c>
      <c r="C115" s="39"/>
      <c r="D115" s="39"/>
      <c r="E115" s="39">
        <f t="shared" si="3"/>
        <v>0</v>
      </c>
      <c r="F115" s="46">
        <v>7.33</v>
      </c>
      <c r="G115" s="39">
        <f t="shared" si="2"/>
        <v>0</v>
      </c>
      <c r="H115" s="9"/>
      <c r="I115" s="39"/>
      <c r="J115" s="38"/>
      <c r="K115" s="39">
        <f>янв.25!K115+H115-G115</f>
        <v>0</v>
      </c>
    </row>
    <row r="116" spans="1:11" x14ac:dyDescent="0.25">
      <c r="A116" s="11"/>
      <c r="B116" s="14">
        <v>110</v>
      </c>
      <c r="C116" s="39"/>
      <c r="D116" s="39"/>
      <c r="E116" s="39">
        <f t="shared" si="3"/>
        <v>0</v>
      </c>
      <c r="F116" s="46">
        <v>7.33</v>
      </c>
      <c r="G116" s="39">
        <f t="shared" si="2"/>
        <v>0</v>
      </c>
      <c r="H116" s="9"/>
      <c r="I116" s="39"/>
      <c r="J116" s="38"/>
      <c r="K116" s="39">
        <f>янв.25!K116+H116-G116</f>
        <v>0</v>
      </c>
    </row>
    <row r="117" spans="1:11" x14ac:dyDescent="0.25">
      <c r="A117" s="11"/>
      <c r="B117" s="14">
        <v>111</v>
      </c>
      <c r="C117" s="39">
        <v>14070</v>
      </c>
      <c r="D117" s="39">
        <v>14339</v>
      </c>
      <c r="E117" s="39">
        <f t="shared" si="3"/>
        <v>269</v>
      </c>
      <c r="F117" s="46">
        <v>7.33</v>
      </c>
      <c r="G117" s="39">
        <f t="shared" si="2"/>
        <v>1971.77</v>
      </c>
      <c r="H117" s="9">
        <v>5000</v>
      </c>
      <c r="I117" s="39">
        <v>416141</v>
      </c>
      <c r="J117" s="38">
        <v>45691</v>
      </c>
      <c r="K117" s="39">
        <f>янв.25!K117+H117-G117</f>
        <v>206.17999999999984</v>
      </c>
    </row>
    <row r="118" spans="1:11" x14ac:dyDescent="0.25">
      <c r="A118" s="11"/>
      <c r="B118" s="54">
        <v>112</v>
      </c>
      <c r="C118" s="39">
        <v>123614</v>
      </c>
      <c r="D118" s="39">
        <v>126072</v>
      </c>
      <c r="E118" s="55">
        <f t="shared" si="3"/>
        <v>2458</v>
      </c>
      <c r="F118" s="53">
        <v>0</v>
      </c>
      <c r="G118" s="55">
        <f t="shared" si="2"/>
        <v>0</v>
      </c>
      <c r="H118" s="9"/>
      <c r="I118" s="39"/>
      <c r="J118" s="38"/>
      <c r="K118" s="55">
        <f>янв.25!K118+H118-G118</f>
        <v>0</v>
      </c>
    </row>
    <row r="119" spans="1:11" x14ac:dyDescent="0.25">
      <c r="A119" s="11"/>
      <c r="B119" s="14">
        <v>113</v>
      </c>
      <c r="C119" s="39"/>
      <c r="D119" s="39"/>
      <c r="E119" s="39">
        <f t="shared" si="3"/>
        <v>0</v>
      </c>
      <c r="F119" s="46">
        <v>7.33</v>
      </c>
      <c r="G119" s="39">
        <f t="shared" si="2"/>
        <v>0</v>
      </c>
      <c r="H119" s="9"/>
      <c r="I119" s="39"/>
      <c r="J119" s="38"/>
      <c r="K119" s="39">
        <f>янв.25!K119+H119-G119</f>
        <v>0</v>
      </c>
    </row>
    <row r="120" spans="1:11" x14ac:dyDescent="0.25">
      <c r="A120" s="14"/>
      <c r="B120" s="14">
        <v>114</v>
      </c>
      <c r="C120" s="39">
        <v>7214</v>
      </c>
      <c r="D120" s="39">
        <v>7214</v>
      </c>
      <c r="E120" s="39">
        <f t="shared" si="3"/>
        <v>0</v>
      </c>
      <c r="F120" s="46">
        <v>7.33</v>
      </c>
      <c r="G120" s="39">
        <f t="shared" si="2"/>
        <v>0</v>
      </c>
      <c r="H120" s="9"/>
      <c r="I120" s="39"/>
      <c r="J120" s="38"/>
      <c r="K120" s="39">
        <f>янв.25!K120+H120-G120</f>
        <v>0</v>
      </c>
    </row>
    <row r="121" spans="1:11" x14ac:dyDescent="0.25">
      <c r="A121" s="11"/>
      <c r="B121" s="54">
        <v>115</v>
      </c>
      <c r="C121" s="39">
        <v>42959</v>
      </c>
      <c r="D121" s="39">
        <v>42959</v>
      </c>
      <c r="E121" s="55">
        <f t="shared" si="3"/>
        <v>0</v>
      </c>
      <c r="F121" s="53">
        <v>0</v>
      </c>
      <c r="G121" s="55">
        <f t="shared" si="2"/>
        <v>0</v>
      </c>
      <c r="H121" s="9"/>
      <c r="I121" s="39"/>
      <c r="J121" s="38"/>
      <c r="K121" s="55">
        <f>янв.25!K121+H121-G121</f>
        <v>0</v>
      </c>
    </row>
    <row r="122" spans="1:11" x14ac:dyDescent="0.25">
      <c r="A122" s="11"/>
      <c r="B122" s="54">
        <v>116</v>
      </c>
      <c r="C122" s="39">
        <v>54234</v>
      </c>
      <c r="D122" s="39">
        <v>54234</v>
      </c>
      <c r="E122" s="55">
        <f t="shared" si="3"/>
        <v>0</v>
      </c>
      <c r="F122" s="53">
        <v>0</v>
      </c>
      <c r="G122" s="55">
        <f t="shared" si="2"/>
        <v>0</v>
      </c>
      <c r="H122" s="9"/>
      <c r="I122" s="39"/>
      <c r="J122" s="38"/>
      <c r="K122" s="55">
        <f>янв.25!K122+H122-G122</f>
        <v>0</v>
      </c>
    </row>
    <row r="123" spans="1:11" x14ac:dyDescent="0.25">
      <c r="A123" s="11"/>
      <c r="B123" s="14">
        <v>117</v>
      </c>
      <c r="C123" s="39">
        <v>85700</v>
      </c>
      <c r="D123" s="39">
        <v>85700</v>
      </c>
      <c r="E123" s="48">
        <f t="shared" si="3"/>
        <v>0</v>
      </c>
      <c r="F123" s="53">
        <v>0</v>
      </c>
      <c r="G123" s="39">
        <f t="shared" si="2"/>
        <v>0</v>
      </c>
      <c r="H123" s="9"/>
      <c r="I123" s="39"/>
      <c r="J123" s="38"/>
      <c r="K123" s="39">
        <f>янв.25!K123+H123-G123</f>
        <v>0</v>
      </c>
    </row>
    <row r="124" spans="1:11" x14ac:dyDescent="0.25">
      <c r="A124" s="11"/>
      <c r="B124" s="14">
        <v>118</v>
      </c>
      <c r="C124" s="39">
        <v>6580</v>
      </c>
      <c r="D124" s="39">
        <v>6649</v>
      </c>
      <c r="E124" s="39">
        <f t="shared" si="3"/>
        <v>69</v>
      </c>
      <c r="F124" s="46">
        <v>7.33</v>
      </c>
      <c r="G124" s="39">
        <f t="shared" si="2"/>
        <v>505.77</v>
      </c>
      <c r="H124" s="9">
        <v>300</v>
      </c>
      <c r="I124" s="39">
        <v>698147</v>
      </c>
      <c r="J124" s="38">
        <v>45702</v>
      </c>
      <c r="K124" s="39">
        <f>янв.25!K124+H124-G124</f>
        <v>-499.5</v>
      </c>
    </row>
    <row r="125" spans="1:11" x14ac:dyDescent="0.25">
      <c r="A125" s="11"/>
      <c r="B125" s="14">
        <v>119</v>
      </c>
      <c r="C125" s="39">
        <v>32200</v>
      </c>
      <c r="D125" s="39">
        <v>32447</v>
      </c>
      <c r="E125" s="39">
        <f t="shared" si="3"/>
        <v>247</v>
      </c>
      <c r="F125" s="46">
        <v>7.33</v>
      </c>
      <c r="G125" s="39">
        <f t="shared" si="2"/>
        <v>1810.51</v>
      </c>
      <c r="H125" s="9"/>
      <c r="I125" s="39"/>
      <c r="J125" s="38"/>
      <c r="K125" s="39">
        <f>янв.25!K125+H125-G125</f>
        <v>24803.030000000002</v>
      </c>
    </row>
    <row r="126" spans="1:11" x14ac:dyDescent="0.25">
      <c r="A126" s="11"/>
      <c r="B126" s="14">
        <v>120</v>
      </c>
      <c r="C126" s="39"/>
      <c r="D126" s="39"/>
      <c r="E126" s="39">
        <f t="shared" si="3"/>
        <v>0</v>
      </c>
      <c r="F126" s="46">
        <v>7.33</v>
      </c>
      <c r="G126" s="39">
        <f t="shared" si="2"/>
        <v>0</v>
      </c>
      <c r="H126" s="9"/>
      <c r="I126" s="39"/>
      <c r="J126" s="38"/>
      <c r="K126" s="39">
        <f>янв.25!K126+H126-G126</f>
        <v>0</v>
      </c>
    </row>
    <row r="127" spans="1:11" x14ac:dyDescent="0.25">
      <c r="A127" s="11"/>
      <c r="B127" s="14">
        <v>121</v>
      </c>
      <c r="C127" s="39"/>
      <c r="D127" s="39"/>
      <c r="E127" s="39">
        <f t="shared" si="3"/>
        <v>0</v>
      </c>
      <c r="F127" s="46">
        <v>7.33</v>
      </c>
      <c r="G127" s="39">
        <f t="shared" si="2"/>
        <v>0</v>
      </c>
      <c r="H127" s="9"/>
      <c r="I127" s="39"/>
      <c r="J127" s="38"/>
      <c r="K127" s="39">
        <f>янв.25!K127+H127-G127</f>
        <v>0</v>
      </c>
    </row>
    <row r="128" spans="1:11" x14ac:dyDescent="0.25">
      <c r="A128" s="11"/>
      <c r="B128" s="14">
        <v>122</v>
      </c>
      <c r="C128" s="39"/>
      <c r="D128" s="39"/>
      <c r="E128" s="39">
        <f t="shared" si="3"/>
        <v>0</v>
      </c>
      <c r="F128" s="46">
        <v>7.33</v>
      </c>
      <c r="G128" s="39">
        <f t="shared" si="2"/>
        <v>0</v>
      </c>
      <c r="H128" s="9"/>
      <c r="I128" s="39"/>
      <c r="J128" s="38"/>
      <c r="K128" s="39">
        <f>янв.25!K128+H128-G128</f>
        <v>0</v>
      </c>
    </row>
    <row r="129" spans="1:11" x14ac:dyDescent="0.25">
      <c r="A129" s="11"/>
      <c r="B129" s="14">
        <v>123</v>
      </c>
      <c r="C129" s="39"/>
      <c r="D129" s="39"/>
      <c r="E129" s="39">
        <f t="shared" si="3"/>
        <v>0</v>
      </c>
      <c r="F129" s="46">
        <v>7.33</v>
      </c>
      <c r="G129" s="39">
        <f t="shared" si="2"/>
        <v>0</v>
      </c>
      <c r="H129" s="9"/>
      <c r="I129" s="39"/>
      <c r="J129" s="38"/>
      <c r="K129" s="39">
        <f>янв.25!K129+H129-G129</f>
        <v>0</v>
      </c>
    </row>
    <row r="130" spans="1:11" x14ac:dyDescent="0.25">
      <c r="A130" s="11"/>
      <c r="B130" s="14">
        <v>124</v>
      </c>
      <c r="C130" s="39"/>
      <c r="D130" s="39"/>
      <c r="E130" s="39">
        <f t="shared" si="3"/>
        <v>0</v>
      </c>
      <c r="F130" s="46">
        <v>7.33</v>
      </c>
      <c r="G130" s="39">
        <f t="shared" si="2"/>
        <v>0</v>
      </c>
      <c r="H130" s="9"/>
      <c r="I130" s="39"/>
      <c r="J130" s="38"/>
      <c r="K130" s="39">
        <f>янв.25!K130+H130-G130</f>
        <v>0</v>
      </c>
    </row>
    <row r="131" spans="1:11" x14ac:dyDescent="0.25">
      <c r="A131" s="11"/>
      <c r="B131" s="14">
        <v>125</v>
      </c>
      <c r="C131" s="39"/>
      <c r="D131" s="39"/>
      <c r="E131" s="39">
        <f t="shared" si="3"/>
        <v>0</v>
      </c>
      <c r="F131" s="46">
        <v>7.33</v>
      </c>
      <c r="G131" s="39">
        <f t="shared" si="2"/>
        <v>0</v>
      </c>
      <c r="H131" s="9"/>
      <c r="I131" s="39"/>
      <c r="J131" s="38"/>
      <c r="K131" s="39">
        <f>янв.25!K131+H131-G131</f>
        <v>0</v>
      </c>
    </row>
    <row r="132" spans="1:11" x14ac:dyDescent="0.25">
      <c r="A132" s="11"/>
      <c r="B132" s="14">
        <v>126</v>
      </c>
      <c r="C132" s="39"/>
      <c r="D132" s="39"/>
      <c r="E132" s="39">
        <f t="shared" si="3"/>
        <v>0</v>
      </c>
      <c r="F132" s="46">
        <v>7.33</v>
      </c>
      <c r="G132" s="39">
        <f t="shared" si="2"/>
        <v>0</v>
      </c>
      <c r="H132" s="9"/>
      <c r="I132" s="39"/>
      <c r="J132" s="38"/>
      <c r="K132" s="39">
        <f>янв.25!K132+H132-G132</f>
        <v>0</v>
      </c>
    </row>
    <row r="133" spans="1:11" x14ac:dyDescent="0.25">
      <c r="A133" s="11"/>
      <c r="B133" s="14">
        <v>127</v>
      </c>
      <c r="C133" s="39"/>
      <c r="D133" s="39"/>
      <c r="E133" s="39">
        <f t="shared" si="3"/>
        <v>0</v>
      </c>
      <c r="F133" s="46">
        <v>7.33</v>
      </c>
      <c r="G133" s="39">
        <f t="shared" si="2"/>
        <v>0</v>
      </c>
      <c r="H133" s="9"/>
      <c r="I133" s="39"/>
      <c r="J133" s="38"/>
      <c r="K133" s="39">
        <f>янв.25!K133+H133-G133</f>
        <v>0</v>
      </c>
    </row>
    <row r="134" spans="1:11" x14ac:dyDescent="0.25">
      <c r="A134" s="11"/>
      <c r="B134" s="14">
        <v>128</v>
      </c>
      <c r="C134" s="39"/>
      <c r="D134" s="39"/>
      <c r="E134" s="39">
        <f t="shared" si="3"/>
        <v>0</v>
      </c>
      <c r="F134" s="46">
        <v>7.33</v>
      </c>
      <c r="G134" s="39">
        <f t="shared" si="2"/>
        <v>0</v>
      </c>
      <c r="H134" s="9"/>
      <c r="I134" s="39"/>
      <c r="J134" s="38"/>
      <c r="K134" s="39">
        <f>янв.25!K134+H134-G134</f>
        <v>0</v>
      </c>
    </row>
    <row r="135" spans="1:11" x14ac:dyDescent="0.25">
      <c r="A135" s="11"/>
      <c r="B135" s="14">
        <v>129</v>
      </c>
      <c r="C135" s="39"/>
      <c r="D135" s="39"/>
      <c r="E135" s="39">
        <f t="shared" si="3"/>
        <v>0</v>
      </c>
      <c r="F135" s="46">
        <v>7.33</v>
      </c>
      <c r="G135" s="39">
        <f t="shared" si="2"/>
        <v>0</v>
      </c>
      <c r="H135" s="9"/>
      <c r="I135" s="39"/>
      <c r="J135" s="38"/>
      <c r="K135" s="39">
        <f>янв.25!K135+H135-G135</f>
        <v>0</v>
      </c>
    </row>
    <row r="136" spans="1:11" x14ac:dyDescent="0.25">
      <c r="A136" s="11"/>
      <c r="B136" s="14">
        <v>130</v>
      </c>
      <c r="C136" s="39"/>
      <c r="D136" s="39"/>
      <c r="E136" s="39">
        <f t="shared" si="3"/>
        <v>0</v>
      </c>
      <c r="F136" s="46">
        <v>7.33</v>
      </c>
      <c r="G136" s="39">
        <f t="shared" si="2"/>
        <v>0</v>
      </c>
      <c r="H136" s="9"/>
      <c r="I136" s="39"/>
      <c r="J136" s="38"/>
      <c r="K136" s="39">
        <f>янв.25!K136+H136-G136</f>
        <v>0</v>
      </c>
    </row>
    <row r="137" spans="1:11" x14ac:dyDescent="0.25">
      <c r="A137" s="11"/>
      <c r="B137" s="14">
        <v>131</v>
      </c>
      <c r="C137" s="39"/>
      <c r="D137" s="39"/>
      <c r="E137" s="39">
        <f t="shared" ref="E137:E163" si="4">D137-C137</f>
        <v>0</v>
      </c>
      <c r="F137" s="46">
        <v>7.33</v>
      </c>
      <c r="G137" s="39">
        <f t="shared" ref="G137:G149" si="5">F137*E137</f>
        <v>0</v>
      </c>
      <c r="H137" s="9"/>
      <c r="I137" s="39"/>
      <c r="J137" s="38"/>
      <c r="K137" s="39">
        <f>янв.25!K137+H137-G137</f>
        <v>0</v>
      </c>
    </row>
    <row r="138" spans="1:11" x14ac:dyDescent="0.25">
      <c r="A138" s="11"/>
      <c r="B138" s="14">
        <v>132</v>
      </c>
      <c r="C138" s="39"/>
      <c r="D138" s="39"/>
      <c r="E138" s="39">
        <f t="shared" si="4"/>
        <v>0</v>
      </c>
      <c r="F138" s="46">
        <v>7.33</v>
      </c>
      <c r="G138" s="39">
        <f t="shared" si="5"/>
        <v>0</v>
      </c>
      <c r="H138" s="9"/>
      <c r="I138" s="39"/>
      <c r="J138" s="38"/>
      <c r="K138" s="39">
        <f>янв.25!K138+H138-G138</f>
        <v>0</v>
      </c>
    </row>
    <row r="139" spans="1:11" x14ac:dyDescent="0.25">
      <c r="A139" s="11"/>
      <c r="B139" s="14">
        <v>133</v>
      </c>
      <c r="C139" s="39"/>
      <c r="D139" s="39"/>
      <c r="E139" s="39">
        <f t="shared" si="4"/>
        <v>0</v>
      </c>
      <c r="F139" s="46">
        <v>7.33</v>
      </c>
      <c r="G139" s="39">
        <f t="shared" si="5"/>
        <v>0</v>
      </c>
      <c r="H139" s="9"/>
      <c r="I139" s="39"/>
      <c r="J139" s="38"/>
      <c r="K139" s="39">
        <f>янв.25!K139+H139-G139</f>
        <v>0</v>
      </c>
    </row>
    <row r="140" spans="1:11" x14ac:dyDescent="0.25">
      <c r="A140" s="11"/>
      <c r="B140" s="14">
        <v>134</v>
      </c>
      <c r="C140" s="39"/>
      <c r="D140" s="39"/>
      <c r="E140" s="39">
        <f t="shared" si="4"/>
        <v>0</v>
      </c>
      <c r="F140" s="46">
        <v>7.33</v>
      </c>
      <c r="G140" s="39">
        <f t="shared" si="5"/>
        <v>0</v>
      </c>
      <c r="H140" s="9"/>
      <c r="I140" s="39"/>
      <c r="J140" s="38"/>
      <c r="K140" s="39">
        <f>янв.25!K140+H140-G140</f>
        <v>0</v>
      </c>
    </row>
    <row r="141" spans="1:11" x14ac:dyDescent="0.25">
      <c r="A141" s="11"/>
      <c r="B141" s="14">
        <v>135</v>
      </c>
      <c r="C141" s="39"/>
      <c r="D141" s="39"/>
      <c r="E141" s="39">
        <f t="shared" si="4"/>
        <v>0</v>
      </c>
      <c r="F141" s="46">
        <v>7.33</v>
      </c>
      <c r="G141" s="39">
        <f t="shared" si="5"/>
        <v>0</v>
      </c>
      <c r="H141" s="9"/>
      <c r="I141" s="39"/>
      <c r="J141" s="38"/>
      <c r="K141" s="39">
        <f>янв.25!K141+H141-G141</f>
        <v>0</v>
      </c>
    </row>
    <row r="142" spans="1:11" x14ac:dyDescent="0.25">
      <c r="A142" s="11"/>
      <c r="B142" s="14">
        <v>136</v>
      </c>
      <c r="C142" s="39"/>
      <c r="D142" s="39"/>
      <c r="E142" s="39">
        <f t="shared" si="4"/>
        <v>0</v>
      </c>
      <c r="F142" s="46">
        <v>7.33</v>
      </c>
      <c r="G142" s="39">
        <f t="shared" si="5"/>
        <v>0</v>
      </c>
      <c r="H142" s="9"/>
      <c r="I142" s="39"/>
      <c r="J142" s="38"/>
      <c r="K142" s="39">
        <f>янв.25!K142+H142-G142</f>
        <v>0</v>
      </c>
    </row>
    <row r="143" spans="1:11" x14ac:dyDescent="0.25">
      <c r="A143" s="11"/>
      <c r="B143" s="14">
        <v>137</v>
      </c>
      <c r="C143" s="39"/>
      <c r="D143" s="39"/>
      <c r="E143" s="39">
        <f t="shared" si="4"/>
        <v>0</v>
      </c>
      <c r="F143" s="46">
        <v>7.33</v>
      </c>
      <c r="G143" s="39">
        <f t="shared" si="5"/>
        <v>0</v>
      </c>
      <c r="H143" s="9"/>
      <c r="I143" s="39"/>
      <c r="J143" s="38"/>
      <c r="K143" s="39">
        <f>янв.25!K143+H143-G143</f>
        <v>0</v>
      </c>
    </row>
    <row r="144" spans="1:11" x14ac:dyDescent="0.25">
      <c r="A144" s="11"/>
      <c r="B144" s="14">
        <v>138</v>
      </c>
      <c r="C144" s="39"/>
      <c r="D144" s="39"/>
      <c r="E144" s="39">
        <f t="shared" si="4"/>
        <v>0</v>
      </c>
      <c r="F144" s="46">
        <v>7.33</v>
      </c>
      <c r="G144" s="39">
        <f t="shared" si="5"/>
        <v>0</v>
      </c>
      <c r="H144" s="9"/>
      <c r="I144" s="39"/>
      <c r="J144" s="38"/>
      <c r="K144" s="39">
        <f>янв.25!K144+H144-G144</f>
        <v>0</v>
      </c>
    </row>
    <row r="145" spans="1:11" x14ac:dyDescent="0.25">
      <c r="A145" s="14"/>
      <c r="B145" s="14">
        <v>139</v>
      </c>
      <c r="C145" s="39">
        <v>68005</v>
      </c>
      <c r="D145" s="39">
        <v>69400</v>
      </c>
      <c r="E145" s="39">
        <f t="shared" si="4"/>
        <v>1395</v>
      </c>
      <c r="F145" s="53">
        <v>5.13</v>
      </c>
      <c r="G145" s="39">
        <f t="shared" si="5"/>
        <v>7156.3499999999995</v>
      </c>
      <c r="H145" s="9">
        <v>8700</v>
      </c>
      <c r="I145" s="39">
        <v>99257</v>
      </c>
      <c r="J145" s="38">
        <v>45698</v>
      </c>
      <c r="K145" s="39">
        <f>янв.25!K145+H145-G145</f>
        <v>-731.04</v>
      </c>
    </row>
    <row r="146" spans="1:11" x14ac:dyDescent="0.25">
      <c r="A146" s="11"/>
      <c r="B146" s="14">
        <v>140</v>
      </c>
      <c r="C146" s="39">
        <v>11594</v>
      </c>
      <c r="D146" s="39">
        <v>11594</v>
      </c>
      <c r="E146" s="39">
        <f t="shared" si="4"/>
        <v>0</v>
      </c>
      <c r="F146" s="46">
        <v>7.33</v>
      </c>
      <c r="G146" s="39">
        <f t="shared" si="5"/>
        <v>0</v>
      </c>
      <c r="H146" s="9"/>
      <c r="I146" s="39"/>
      <c r="J146" s="38"/>
      <c r="K146" s="39">
        <f>янв.25!K146+H146-G146</f>
        <v>0</v>
      </c>
    </row>
    <row r="147" spans="1:11" x14ac:dyDescent="0.25">
      <c r="A147" s="11"/>
      <c r="B147" s="14">
        <v>141</v>
      </c>
      <c r="C147" s="39">
        <v>1989</v>
      </c>
      <c r="D147" s="39">
        <v>2461</v>
      </c>
      <c r="E147" s="39">
        <f t="shared" si="4"/>
        <v>472</v>
      </c>
      <c r="F147" s="46">
        <v>7.33</v>
      </c>
      <c r="G147" s="39">
        <f t="shared" si="5"/>
        <v>3459.76</v>
      </c>
      <c r="H147" s="9"/>
      <c r="I147" s="39"/>
      <c r="J147" s="38"/>
      <c r="K147" s="39">
        <f>янв.25!K147+H147-G147</f>
        <v>-1919.7600000000002</v>
      </c>
    </row>
    <row r="148" spans="1:11" x14ac:dyDescent="0.25">
      <c r="A148" s="11"/>
      <c r="B148" s="54">
        <v>142.143</v>
      </c>
      <c r="C148" s="39">
        <v>34910</v>
      </c>
      <c r="D148" s="39">
        <v>35313</v>
      </c>
      <c r="E148" s="55">
        <f t="shared" si="4"/>
        <v>403</v>
      </c>
      <c r="F148" s="53">
        <v>0</v>
      </c>
      <c r="G148" s="55">
        <f t="shared" si="5"/>
        <v>0</v>
      </c>
      <c r="H148" s="9"/>
      <c r="I148" s="39"/>
      <c r="J148" s="38"/>
      <c r="K148" s="55">
        <f>янв.25!K148+H148-G148</f>
        <v>0</v>
      </c>
    </row>
    <row r="149" spans="1:11" x14ac:dyDescent="0.25">
      <c r="A149" s="58"/>
      <c r="B149" s="14">
        <v>144</v>
      </c>
      <c r="C149" s="39">
        <v>26209</v>
      </c>
      <c r="D149" s="39">
        <v>27927</v>
      </c>
      <c r="E149" s="39">
        <f t="shared" si="4"/>
        <v>1718</v>
      </c>
      <c r="F149" s="46">
        <v>7.33</v>
      </c>
      <c r="G149" s="39">
        <f t="shared" si="5"/>
        <v>12592.94</v>
      </c>
      <c r="H149" s="9"/>
      <c r="I149" s="39"/>
      <c r="J149" s="38"/>
      <c r="K149" s="39">
        <f>янв.25!K149+H149-G149</f>
        <v>-3624.3200000000015</v>
      </c>
    </row>
    <row r="150" spans="1:11" x14ac:dyDescent="0.25">
      <c r="A150" s="11"/>
      <c r="B150" s="14">
        <v>145</v>
      </c>
      <c r="C150" s="39">
        <v>3935</v>
      </c>
      <c r="D150" s="39">
        <v>3935</v>
      </c>
      <c r="E150" s="39">
        <f t="shared" si="4"/>
        <v>0</v>
      </c>
      <c r="F150" s="46">
        <v>7.33</v>
      </c>
      <c r="G150" s="39">
        <f t="shared" ref="G150:G163" si="6">F150*E150</f>
        <v>0</v>
      </c>
      <c r="H150" s="9">
        <v>3023.92</v>
      </c>
      <c r="I150" s="39">
        <v>517665.503509</v>
      </c>
      <c r="J150" s="38">
        <v>45707</v>
      </c>
      <c r="K150" s="39">
        <f>янв.25!K150+H150-G150</f>
        <v>3148.53</v>
      </c>
    </row>
    <row r="151" spans="1:11" x14ac:dyDescent="0.25">
      <c r="A151" s="11"/>
      <c r="B151" s="14">
        <v>146</v>
      </c>
      <c r="C151" s="39"/>
      <c r="D151" s="39"/>
      <c r="E151" s="39">
        <f t="shared" si="4"/>
        <v>0</v>
      </c>
      <c r="F151" s="46">
        <v>7.33</v>
      </c>
      <c r="G151" s="39">
        <f t="shared" si="6"/>
        <v>0</v>
      </c>
      <c r="H151" s="9"/>
      <c r="I151" s="39"/>
      <c r="J151" s="38"/>
      <c r="K151" s="39">
        <f>янв.25!K151+H151-G151</f>
        <v>0</v>
      </c>
    </row>
    <row r="152" spans="1:11" x14ac:dyDescent="0.25">
      <c r="A152" s="11"/>
      <c r="B152" s="14">
        <v>147</v>
      </c>
      <c r="C152" s="39"/>
      <c r="D152" s="39"/>
      <c r="E152" s="39">
        <f t="shared" si="4"/>
        <v>0</v>
      </c>
      <c r="F152" s="46">
        <v>7.33</v>
      </c>
      <c r="G152" s="39">
        <f t="shared" si="6"/>
        <v>0</v>
      </c>
      <c r="H152" s="9"/>
      <c r="I152" s="39"/>
      <c r="J152" s="38"/>
      <c r="K152" s="39">
        <f>янв.25!K152+H152-G152</f>
        <v>0</v>
      </c>
    </row>
    <row r="153" spans="1:11" x14ac:dyDescent="0.25">
      <c r="A153" s="11"/>
      <c r="B153" s="14">
        <v>148</v>
      </c>
      <c r="C153" s="39">
        <v>61958</v>
      </c>
      <c r="D153" s="39">
        <v>62715</v>
      </c>
      <c r="E153" s="39">
        <f t="shared" si="4"/>
        <v>757</v>
      </c>
      <c r="F153" s="46">
        <v>7.33</v>
      </c>
      <c r="G153" s="39">
        <f t="shared" si="6"/>
        <v>5548.81</v>
      </c>
      <c r="H153" s="9"/>
      <c r="I153" s="39"/>
      <c r="J153" s="38"/>
      <c r="K153" s="39">
        <f>янв.25!K153+H153-G153</f>
        <v>-14513.400000000001</v>
      </c>
    </row>
    <row r="154" spans="1:11" x14ac:dyDescent="0.25">
      <c r="A154" s="11"/>
      <c r="B154" s="14">
        <v>149</v>
      </c>
      <c r="C154" s="39"/>
      <c r="D154" s="39"/>
      <c r="E154" s="39">
        <f t="shared" si="4"/>
        <v>0</v>
      </c>
      <c r="F154" s="46">
        <v>7.33</v>
      </c>
      <c r="G154" s="39">
        <f t="shared" si="6"/>
        <v>0</v>
      </c>
      <c r="H154" s="9"/>
      <c r="I154" s="39"/>
      <c r="J154" s="38"/>
      <c r="K154" s="39">
        <f>янв.25!K154+H154-G154</f>
        <v>0</v>
      </c>
    </row>
    <row r="155" spans="1:11" x14ac:dyDescent="0.25">
      <c r="A155" s="11"/>
      <c r="B155" s="14">
        <v>150</v>
      </c>
      <c r="C155" s="39">
        <v>30129</v>
      </c>
      <c r="D155" s="39">
        <v>31285</v>
      </c>
      <c r="E155" s="39">
        <f t="shared" si="4"/>
        <v>1156</v>
      </c>
      <c r="F155" s="46">
        <v>7.33</v>
      </c>
      <c r="G155" s="39">
        <f t="shared" si="6"/>
        <v>8473.48</v>
      </c>
      <c r="H155" s="9">
        <v>8210</v>
      </c>
      <c r="I155" s="39">
        <v>957235</v>
      </c>
      <c r="J155" s="38">
        <v>45691</v>
      </c>
      <c r="K155" s="39">
        <f>янв.25!K155+H155-G155</f>
        <v>583.94000000000051</v>
      </c>
    </row>
    <row r="156" spans="1:11" x14ac:dyDescent="0.25">
      <c r="A156" s="58"/>
      <c r="B156" s="14">
        <v>151</v>
      </c>
      <c r="C156" s="39">
        <v>25</v>
      </c>
      <c r="D156" s="39">
        <v>25</v>
      </c>
      <c r="E156" s="39">
        <f t="shared" si="4"/>
        <v>0</v>
      </c>
      <c r="F156" s="46">
        <v>7.33</v>
      </c>
      <c r="G156" s="39">
        <f t="shared" si="6"/>
        <v>0</v>
      </c>
      <c r="H156" s="9"/>
      <c r="I156" s="39"/>
      <c r="J156" s="38"/>
      <c r="K156" s="39">
        <f>янв.25!K156+H156-G156</f>
        <v>0</v>
      </c>
    </row>
    <row r="157" spans="1:11" x14ac:dyDescent="0.25">
      <c r="A157" s="11"/>
      <c r="B157" s="14">
        <v>152</v>
      </c>
      <c r="C157" s="39"/>
      <c r="D157" s="39"/>
      <c r="E157" s="39">
        <f t="shared" si="4"/>
        <v>0</v>
      </c>
      <c r="F157" s="46">
        <v>7.33</v>
      </c>
      <c r="G157" s="39">
        <f t="shared" si="6"/>
        <v>0</v>
      </c>
      <c r="H157" s="9"/>
      <c r="I157" s="39"/>
      <c r="J157" s="38"/>
      <c r="K157" s="39">
        <f>янв.25!K157+H157-G157</f>
        <v>0</v>
      </c>
    </row>
    <row r="158" spans="1:11" x14ac:dyDescent="0.25">
      <c r="A158" s="11"/>
      <c r="B158" s="14">
        <v>153</v>
      </c>
      <c r="C158" s="39">
        <v>60616</v>
      </c>
      <c r="D158" s="39">
        <v>62260</v>
      </c>
      <c r="E158" s="39">
        <f t="shared" si="4"/>
        <v>1644</v>
      </c>
      <c r="F158" s="46">
        <v>7.33</v>
      </c>
      <c r="G158" s="39">
        <f t="shared" si="6"/>
        <v>12050.52</v>
      </c>
      <c r="H158" s="9">
        <v>13000</v>
      </c>
      <c r="I158" s="39">
        <v>297208</v>
      </c>
      <c r="J158" s="38">
        <v>45694</v>
      </c>
      <c r="K158" s="39">
        <f>янв.25!K158+H158-G158</f>
        <v>-13131.45</v>
      </c>
    </row>
    <row r="159" spans="1:11" x14ac:dyDescent="0.25">
      <c r="A159" s="11"/>
      <c r="B159" s="14">
        <v>154</v>
      </c>
      <c r="C159" s="39">
        <v>36303</v>
      </c>
      <c r="D159" s="39">
        <v>37103</v>
      </c>
      <c r="E159" s="39">
        <f t="shared" si="4"/>
        <v>800</v>
      </c>
      <c r="F159" s="46">
        <v>7.33</v>
      </c>
      <c r="G159" s="39">
        <f t="shared" si="6"/>
        <v>5864</v>
      </c>
      <c r="H159" s="9">
        <v>10000</v>
      </c>
      <c r="I159" s="39">
        <v>626935</v>
      </c>
      <c r="J159" s="38">
        <v>45699</v>
      </c>
      <c r="K159" s="39">
        <f>янв.25!K159+H159-G159</f>
        <v>-2248.4300000000003</v>
      </c>
    </row>
    <row r="160" spans="1:11" x14ac:dyDescent="0.25">
      <c r="A160" s="11"/>
      <c r="B160" s="14">
        <v>155</v>
      </c>
      <c r="C160" s="39">
        <v>47712</v>
      </c>
      <c r="D160" s="39">
        <v>47712</v>
      </c>
      <c r="E160" s="39">
        <f t="shared" si="4"/>
        <v>0</v>
      </c>
      <c r="F160" s="46">
        <v>7.33</v>
      </c>
      <c r="G160" s="39">
        <f t="shared" si="6"/>
        <v>0</v>
      </c>
      <c r="H160" s="9"/>
      <c r="I160" s="39"/>
      <c r="J160" s="38"/>
      <c r="K160" s="39">
        <f>янв.25!K160+H160-G160</f>
        <v>-2829.38</v>
      </c>
    </row>
    <row r="161" spans="1:11" x14ac:dyDescent="0.25">
      <c r="A161" s="11"/>
      <c r="B161" s="14">
        <v>156</v>
      </c>
      <c r="C161" s="39">
        <v>74114</v>
      </c>
      <c r="D161" s="39">
        <v>74114</v>
      </c>
      <c r="E161" s="39">
        <f t="shared" si="4"/>
        <v>0</v>
      </c>
      <c r="F161" s="53">
        <v>5.13</v>
      </c>
      <c r="G161" s="39">
        <f t="shared" si="6"/>
        <v>0</v>
      </c>
      <c r="H161" s="9"/>
      <c r="I161" s="39"/>
      <c r="J161" s="38"/>
      <c r="K161" s="39">
        <f>янв.25!K161+H161-G161</f>
        <v>2842.0200000000004</v>
      </c>
    </row>
    <row r="162" spans="1:11" x14ac:dyDescent="0.25">
      <c r="A162" s="11"/>
      <c r="B162" s="14">
        <v>157</v>
      </c>
      <c r="C162" s="39"/>
      <c r="D162" s="39"/>
      <c r="E162" s="39">
        <f t="shared" si="4"/>
        <v>0</v>
      </c>
      <c r="F162" s="62">
        <v>7.33</v>
      </c>
      <c r="G162" s="39">
        <f t="shared" si="6"/>
        <v>0</v>
      </c>
      <c r="H162" s="9"/>
      <c r="I162" s="39"/>
      <c r="J162" s="38"/>
      <c r="K162" s="39">
        <f>янв.25!K162+H162-G162</f>
        <v>0</v>
      </c>
    </row>
    <row r="163" spans="1:11" x14ac:dyDescent="0.25">
      <c r="A163" s="11"/>
      <c r="B163" s="45" t="s">
        <v>21</v>
      </c>
      <c r="C163" s="39">
        <v>62091</v>
      </c>
      <c r="D163" s="39">
        <v>62854</v>
      </c>
      <c r="E163" s="39">
        <f t="shared" si="4"/>
        <v>763</v>
      </c>
      <c r="F163" s="62">
        <v>7.33</v>
      </c>
      <c r="G163" s="39">
        <f t="shared" si="6"/>
        <v>5592.79</v>
      </c>
      <c r="H163" s="9">
        <v>5592.79</v>
      </c>
      <c r="I163" s="39"/>
      <c r="J163" s="38"/>
      <c r="K163" s="39">
        <f>янв.25!K163+H163-G163</f>
        <v>0</v>
      </c>
    </row>
    <row r="164" spans="1:11" x14ac:dyDescent="0.25">
      <c r="C164" s="41"/>
      <c r="D164" s="41"/>
    </row>
    <row r="165" spans="1:11" x14ac:dyDescent="0.25">
      <c r="C165" s="41"/>
      <c r="D165" s="41"/>
    </row>
    <row r="166" spans="1:11" x14ac:dyDescent="0.25">
      <c r="C166" s="41"/>
      <c r="D166" s="41"/>
    </row>
    <row r="167" spans="1:11" x14ac:dyDescent="0.25">
      <c r="C167" s="41"/>
      <c r="D167" s="41"/>
    </row>
    <row r="168" spans="1:11" x14ac:dyDescent="0.25">
      <c r="C168" s="41"/>
      <c r="D168" s="41"/>
    </row>
    <row r="169" spans="1:11" x14ac:dyDescent="0.25">
      <c r="C169" s="41"/>
      <c r="D169" s="41"/>
    </row>
    <row r="170" spans="1:11" x14ac:dyDescent="0.25">
      <c r="C170" s="41"/>
      <c r="D170" s="41"/>
    </row>
    <row r="171" spans="1:11" x14ac:dyDescent="0.25">
      <c r="C171" s="41"/>
      <c r="D171" s="41"/>
    </row>
    <row r="172" spans="1:11" x14ac:dyDescent="0.25">
      <c r="C172" s="41"/>
      <c r="D172" s="41"/>
    </row>
    <row r="173" spans="1:11" x14ac:dyDescent="0.25">
      <c r="C173" s="41"/>
      <c r="D173" s="41"/>
    </row>
    <row r="174" spans="1:11" x14ac:dyDescent="0.25">
      <c r="C174" s="41"/>
      <c r="D174" s="41"/>
    </row>
    <row r="175" spans="1:11" x14ac:dyDescent="0.25">
      <c r="C175" s="41"/>
      <c r="D175" s="41"/>
    </row>
    <row r="176" spans="1:11" x14ac:dyDescent="0.25">
      <c r="C176" s="41"/>
      <c r="D176" s="41"/>
    </row>
    <row r="177" spans="3:4" x14ac:dyDescent="0.25">
      <c r="C177" s="41"/>
      <c r="D177" s="41"/>
    </row>
    <row r="178" spans="3:4" x14ac:dyDescent="0.25">
      <c r="C178" s="41"/>
      <c r="D178" s="41"/>
    </row>
    <row r="179" spans="3:4" x14ac:dyDescent="0.25">
      <c r="C179" s="41"/>
      <c r="D179" s="41"/>
    </row>
    <row r="180" spans="3:4" x14ac:dyDescent="0.25">
      <c r="C180" s="41"/>
      <c r="D180" s="41"/>
    </row>
    <row r="181" spans="3:4" x14ac:dyDescent="0.25">
      <c r="C181" s="41"/>
      <c r="D181" s="41"/>
    </row>
    <row r="182" spans="3:4" x14ac:dyDescent="0.25">
      <c r="C182" s="41"/>
      <c r="D182" s="41"/>
    </row>
    <row r="183" spans="3:4" x14ac:dyDescent="0.25">
      <c r="C183" s="41"/>
      <c r="D183" s="41"/>
    </row>
    <row r="184" spans="3:4" x14ac:dyDescent="0.25">
      <c r="C184" s="41"/>
      <c r="D184" s="41"/>
    </row>
    <row r="185" spans="3:4" x14ac:dyDescent="0.25">
      <c r="C185" s="41"/>
      <c r="D185" s="41"/>
    </row>
    <row r="186" spans="3:4" x14ac:dyDescent="0.25">
      <c r="C186" s="41"/>
      <c r="D186" s="41"/>
    </row>
    <row r="187" spans="3:4" x14ac:dyDescent="0.25">
      <c r="C187" s="41"/>
      <c r="D187" s="41"/>
    </row>
    <row r="188" spans="3:4" x14ac:dyDescent="0.25">
      <c r="C188" s="41"/>
      <c r="D188" s="41"/>
    </row>
    <row r="189" spans="3:4" x14ac:dyDescent="0.25">
      <c r="C189" s="41"/>
      <c r="D189" s="41"/>
    </row>
    <row r="190" spans="3:4" x14ac:dyDescent="0.25">
      <c r="C190" s="41"/>
      <c r="D190" s="41"/>
    </row>
    <row r="191" spans="3:4" x14ac:dyDescent="0.25">
      <c r="C191" s="41"/>
      <c r="D191" s="41"/>
    </row>
    <row r="192" spans="3:4" x14ac:dyDescent="0.25">
      <c r="C192" s="41"/>
      <c r="D192" s="41"/>
    </row>
    <row r="193" spans="3:4" x14ac:dyDescent="0.25">
      <c r="C193" s="41"/>
      <c r="D193" s="41"/>
    </row>
    <row r="194" spans="3:4" x14ac:dyDescent="0.25">
      <c r="C194" s="41"/>
      <c r="D194" s="41"/>
    </row>
    <row r="195" spans="3:4" x14ac:dyDescent="0.25">
      <c r="C195" s="41"/>
      <c r="D195" s="41"/>
    </row>
    <row r="196" spans="3:4" x14ac:dyDescent="0.25">
      <c r="C196" s="41"/>
      <c r="D196" s="41"/>
    </row>
    <row r="197" spans="3:4" x14ac:dyDescent="0.25">
      <c r="C197" s="41"/>
      <c r="D197" s="41"/>
    </row>
    <row r="198" spans="3:4" x14ac:dyDescent="0.25">
      <c r="C198" s="41"/>
      <c r="D198" s="41"/>
    </row>
    <row r="199" spans="3:4" x14ac:dyDescent="0.25">
      <c r="C199" s="41"/>
      <c r="D199" s="41"/>
    </row>
    <row r="200" spans="3:4" x14ac:dyDescent="0.25">
      <c r="C200" s="41"/>
      <c r="D200" s="41"/>
    </row>
    <row r="201" spans="3:4" x14ac:dyDescent="0.25">
      <c r="C201" s="41"/>
      <c r="D201" s="41"/>
    </row>
    <row r="202" spans="3:4" x14ac:dyDescent="0.25">
      <c r="C202" s="41"/>
      <c r="D202" s="41"/>
    </row>
    <row r="203" spans="3:4" x14ac:dyDescent="0.25">
      <c r="C203" s="41"/>
      <c r="D203" s="41"/>
    </row>
    <row r="204" spans="3:4" x14ac:dyDescent="0.25">
      <c r="C204" s="41"/>
      <c r="D204" s="41"/>
    </row>
    <row r="205" spans="3:4" x14ac:dyDescent="0.25">
      <c r="C205" s="41"/>
      <c r="D205" s="41"/>
    </row>
    <row r="206" spans="3:4" x14ac:dyDescent="0.25">
      <c r="C206" s="41"/>
      <c r="D206" s="41"/>
    </row>
    <row r="207" spans="3:4" x14ac:dyDescent="0.25">
      <c r="C207" s="41"/>
      <c r="D207" s="41"/>
    </row>
    <row r="208" spans="3:4" x14ac:dyDescent="0.25">
      <c r="C208" s="41"/>
      <c r="D208" s="41"/>
    </row>
    <row r="209" spans="3:4" x14ac:dyDescent="0.25">
      <c r="C209" s="41"/>
      <c r="D209" s="41"/>
    </row>
    <row r="210" spans="3:4" x14ac:dyDescent="0.25">
      <c r="C210" s="41"/>
      <c r="D210" s="41"/>
    </row>
    <row r="211" spans="3:4" x14ac:dyDescent="0.25">
      <c r="C211" s="41"/>
      <c r="D211" s="41"/>
    </row>
    <row r="212" spans="3:4" x14ac:dyDescent="0.25">
      <c r="C212" s="41"/>
      <c r="D212" s="41"/>
    </row>
    <row r="213" spans="3:4" x14ac:dyDescent="0.25">
      <c r="C213" s="41"/>
      <c r="D213" s="41"/>
    </row>
    <row r="214" spans="3:4" x14ac:dyDescent="0.25">
      <c r="C214" s="41"/>
      <c r="D214" s="41"/>
    </row>
    <row r="215" spans="3:4" x14ac:dyDescent="0.25">
      <c r="C215" s="41"/>
      <c r="D215" s="41"/>
    </row>
    <row r="216" spans="3:4" x14ac:dyDescent="0.25">
      <c r="C216" s="41"/>
      <c r="D216" s="41"/>
    </row>
    <row r="217" spans="3:4" x14ac:dyDescent="0.25">
      <c r="C217" s="41"/>
      <c r="D217" s="41"/>
    </row>
    <row r="218" spans="3:4" x14ac:dyDescent="0.25">
      <c r="C218" s="41"/>
      <c r="D218" s="41"/>
    </row>
    <row r="219" spans="3:4" x14ac:dyDescent="0.25">
      <c r="C219" s="41"/>
      <c r="D219" s="41"/>
    </row>
    <row r="220" spans="3:4" x14ac:dyDescent="0.25">
      <c r="C220" s="41"/>
      <c r="D220" s="41"/>
    </row>
    <row r="221" spans="3:4" x14ac:dyDescent="0.25">
      <c r="C221" s="41"/>
      <c r="D221" s="41"/>
    </row>
    <row r="222" spans="3:4" x14ac:dyDescent="0.25">
      <c r="C222" s="41"/>
      <c r="D222" s="41"/>
    </row>
    <row r="223" spans="3:4" x14ac:dyDescent="0.25">
      <c r="C223" s="41"/>
      <c r="D223" s="41"/>
    </row>
    <row r="224" spans="3:4" x14ac:dyDescent="0.25">
      <c r="C224" s="41"/>
      <c r="D224" s="41"/>
    </row>
    <row r="225" spans="3:4" x14ac:dyDescent="0.25">
      <c r="C225" s="41"/>
      <c r="D225" s="41"/>
    </row>
    <row r="226" spans="3:4" x14ac:dyDescent="0.25">
      <c r="C226" s="41"/>
      <c r="D226" s="41"/>
    </row>
    <row r="227" spans="3:4" x14ac:dyDescent="0.25">
      <c r="C227" s="41"/>
      <c r="D227" s="41"/>
    </row>
  </sheetData>
  <autoFilter ref="A6:K163" xr:uid="{00000000-0009-0000-0000-000002000000}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63">
    <cfRule type="cellIs" dxfId="11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K164"/>
  <sheetViews>
    <sheetView topLeftCell="A146" workbookViewId="0">
      <selection activeCell="D163" sqref="D163"/>
    </sheetView>
  </sheetViews>
  <sheetFormatPr defaultRowHeight="15" x14ac:dyDescent="0.25"/>
  <cols>
    <col min="1" max="1" width="11.85546875" customWidth="1"/>
    <col min="3" max="3" width="10.85546875" customWidth="1"/>
    <col min="4" max="4" width="10.42578125" bestFit="1" customWidth="1"/>
    <col min="5" max="5" width="11.140625" customWidth="1"/>
    <col min="7" max="7" width="12.140625" customWidth="1"/>
    <col min="8" max="8" width="13.85546875" customWidth="1"/>
    <col min="9" max="9" width="13.7109375" customWidth="1"/>
    <col min="11" max="11" width="11.7109375" customWidth="1"/>
  </cols>
  <sheetData>
    <row r="1" spans="1:11" x14ac:dyDescent="0.25">
      <c r="A1" s="84" t="s">
        <v>49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18.75" x14ac:dyDescent="0.25">
      <c r="A3" s="85" t="s">
        <v>48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x14ac:dyDescent="0.25">
      <c r="A4" s="46">
        <v>2</v>
      </c>
      <c r="B4" s="46">
        <v>3</v>
      </c>
      <c r="C4" s="46">
        <v>4</v>
      </c>
      <c r="D4" s="46">
        <v>5</v>
      </c>
      <c r="E4" s="46">
        <v>6</v>
      </c>
      <c r="F4" s="46">
        <v>7</v>
      </c>
      <c r="G4" s="46">
        <v>8</v>
      </c>
      <c r="H4" s="73">
        <v>9</v>
      </c>
      <c r="I4" s="71">
        <v>10</v>
      </c>
      <c r="J4" s="72">
        <v>11</v>
      </c>
      <c r="K4" s="74">
        <v>12</v>
      </c>
    </row>
    <row r="5" spans="1:11" x14ac:dyDescent="0.25">
      <c r="A5" s="86" t="s">
        <v>3</v>
      </c>
      <c r="B5" s="84" t="s">
        <v>14</v>
      </c>
      <c r="C5" s="84" t="s">
        <v>15</v>
      </c>
      <c r="D5" s="84"/>
      <c r="E5" s="84"/>
      <c r="F5" s="84"/>
      <c r="G5" s="84"/>
      <c r="H5" s="76" t="s">
        <v>5</v>
      </c>
      <c r="I5" s="88" t="s">
        <v>12</v>
      </c>
      <c r="J5" s="89" t="s">
        <v>13</v>
      </c>
      <c r="K5" s="76" t="s">
        <v>16</v>
      </c>
    </row>
    <row r="6" spans="1:11" ht="30" x14ac:dyDescent="0.25">
      <c r="A6" s="87"/>
      <c r="B6" s="84"/>
      <c r="C6" s="14" t="s">
        <v>17</v>
      </c>
      <c r="D6" s="14" t="s">
        <v>18</v>
      </c>
      <c r="E6" s="46" t="s">
        <v>19</v>
      </c>
      <c r="F6" s="14" t="s">
        <v>11</v>
      </c>
      <c r="G6" s="14" t="s">
        <v>20</v>
      </c>
      <c r="H6" s="76"/>
      <c r="I6" s="88"/>
      <c r="J6" s="89"/>
      <c r="K6" s="76"/>
    </row>
    <row r="7" spans="1:11" x14ac:dyDescent="0.25">
      <c r="A7" s="60"/>
      <c r="B7" s="7">
        <v>0</v>
      </c>
      <c r="C7" s="39">
        <v>63890</v>
      </c>
      <c r="D7" s="39">
        <v>63890</v>
      </c>
      <c r="E7" s="39">
        <f t="shared" ref="E7:E38" si="0">D7-C7</f>
        <v>0</v>
      </c>
      <c r="F7" s="46">
        <v>7.33</v>
      </c>
      <c r="G7" s="39">
        <f t="shared" ref="G7:G38" si="1">F7*E7</f>
        <v>0</v>
      </c>
      <c r="H7" s="9"/>
      <c r="I7" s="39"/>
      <c r="J7" s="38"/>
      <c r="K7" s="39">
        <f>фев.25!K7+H7-G7</f>
        <v>0</v>
      </c>
    </row>
    <row r="8" spans="1:11" x14ac:dyDescent="0.25">
      <c r="A8" s="15"/>
      <c r="B8" s="14">
        <v>1</v>
      </c>
      <c r="C8" s="39">
        <v>55332</v>
      </c>
      <c r="D8" s="39">
        <v>55680</v>
      </c>
      <c r="E8" s="39">
        <f t="shared" si="0"/>
        <v>348</v>
      </c>
      <c r="F8" s="46">
        <v>7.33</v>
      </c>
      <c r="G8" s="39">
        <f t="shared" si="1"/>
        <v>2550.84</v>
      </c>
      <c r="H8" s="9">
        <v>4000</v>
      </c>
      <c r="I8" s="39">
        <v>168557</v>
      </c>
      <c r="J8" s="38">
        <v>45719</v>
      </c>
      <c r="K8" s="39">
        <f>фев.25!K8+H8-G8</f>
        <v>-5397.0599999999995</v>
      </c>
    </row>
    <row r="9" spans="1:11" x14ac:dyDescent="0.25">
      <c r="A9" s="15"/>
      <c r="B9" s="14">
        <v>2</v>
      </c>
      <c r="C9" s="39">
        <v>7768</v>
      </c>
      <c r="D9" s="39">
        <v>7858</v>
      </c>
      <c r="E9" s="39">
        <f t="shared" si="0"/>
        <v>90</v>
      </c>
      <c r="F9" s="46">
        <v>7.33</v>
      </c>
      <c r="G9" s="39">
        <f t="shared" si="1"/>
        <v>659.7</v>
      </c>
      <c r="H9" s="9">
        <v>11200.67</v>
      </c>
      <c r="I9" s="39">
        <v>270572</v>
      </c>
      <c r="J9" s="38">
        <v>45733</v>
      </c>
      <c r="K9" s="39">
        <f>фев.25!K9+H9-G9</f>
        <v>8180.71</v>
      </c>
    </row>
    <row r="10" spans="1:11" x14ac:dyDescent="0.25">
      <c r="A10" s="11"/>
      <c r="B10" s="14">
        <v>3</v>
      </c>
      <c r="C10" s="39">
        <v>31784</v>
      </c>
      <c r="D10" s="39">
        <v>31896</v>
      </c>
      <c r="E10" s="39">
        <f t="shared" si="0"/>
        <v>112</v>
      </c>
      <c r="F10" s="46">
        <v>7.33</v>
      </c>
      <c r="G10" s="39">
        <f t="shared" si="1"/>
        <v>820.96</v>
      </c>
      <c r="H10" s="9"/>
      <c r="I10" s="39"/>
      <c r="J10" s="38"/>
      <c r="K10" s="39">
        <f>фев.25!K10+H10-G10</f>
        <v>-2902.6800000000003</v>
      </c>
    </row>
    <row r="11" spans="1:11" x14ac:dyDescent="0.25">
      <c r="A11" s="11"/>
      <c r="B11" s="14">
        <v>4</v>
      </c>
      <c r="C11" s="39">
        <v>81951</v>
      </c>
      <c r="D11" s="39">
        <v>81951</v>
      </c>
      <c r="E11" s="39">
        <f t="shared" si="0"/>
        <v>0</v>
      </c>
      <c r="F11" s="53">
        <v>0</v>
      </c>
      <c r="G11" s="39">
        <f t="shared" si="1"/>
        <v>0</v>
      </c>
      <c r="H11" s="9"/>
      <c r="I11" s="39"/>
      <c r="J11" s="38"/>
      <c r="K11" s="39">
        <f>фев.25!K11+H11-G11</f>
        <v>0</v>
      </c>
    </row>
    <row r="12" spans="1:11" x14ac:dyDescent="0.25">
      <c r="A12" s="11"/>
      <c r="B12" s="14">
        <v>5</v>
      </c>
      <c r="C12" s="39"/>
      <c r="D12" s="39"/>
      <c r="E12" s="39">
        <f t="shared" si="0"/>
        <v>0</v>
      </c>
      <c r="F12" s="46">
        <v>7.33</v>
      </c>
      <c r="G12" s="39">
        <f t="shared" si="1"/>
        <v>0</v>
      </c>
      <c r="H12" s="9"/>
      <c r="I12" s="39"/>
      <c r="J12" s="38"/>
      <c r="K12" s="39">
        <f>фев.25!K12+H12-G12</f>
        <v>0</v>
      </c>
    </row>
    <row r="13" spans="1:11" x14ac:dyDescent="0.25">
      <c r="A13" s="11"/>
      <c r="B13" s="14">
        <v>6</v>
      </c>
      <c r="C13" s="39"/>
      <c r="D13" s="39"/>
      <c r="E13" s="39">
        <f t="shared" si="0"/>
        <v>0</v>
      </c>
      <c r="F13" s="46">
        <v>7.33</v>
      </c>
      <c r="G13" s="39">
        <f t="shared" si="1"/>
        <v>0</v>
      </c>
      <c r="H13" s="9"/>
      <c r="I13" s="39"/>
      <c r="J13" s="38"/>
      <c r="K13" s="39">
        <f>фев.25!K13+H13-G13</f>
        <v>0</v>
      </c>
    </row>
    <row r="14" spans="1:11" x14ac:dyDescent="0.25">
      <c r="A14" s="14"/>
      <c r="B14" s="14">
        <v>7</v>
      </c>
      <c r="C14" s="39"/>
      <c r="D14" s="39"/>
      <c r="E14" s="39">
        <f t="shared" si="0"/>
        <v>0</v>
      </c>
      <c r="F14" s="46">
        <v>7.33</v>
      </c>
      <c r="G14" s="39">
        <f t="shared" si="1"/>
        <v>0</v>
      </c>
      <c r="H14" s="9"/>
      <c r="I14" s="39"/>
      <c r="J14" s="38"/>
      <c r="K14" s="39">
        <f>фев.25!K14+H14-G14</f>
        <v>0</v>
      </c>
    </row>
    <row r="15" spans="1:11" x14ac:dyDescent="0.25">
      <c r="A15" s="14"/>
      <c r="B15" s="14">
        <v>8</v>
      </c>
      <c r="C15" s="39">
        <v>16</v>
      </c>
      <c r="D15" s="39">
        <v>16</v>
      </c>
      <c r="E15" s="39">
        <f t="shared" si="0"/>
        <v>0</v>
      </c>
      <c r="F15" s="46">
        <v>7.33</v>
      </c>
      <c r="G15" s="39">
        <f t="shared" si="1"/>
        <v>0</v>
      </c>
      <c r="H15" s="9">
        <v>200</v>
      </c>
      <c r="I15" s="39">
        <v>881787</v>
      </c>
      <c r="J15" s="38">
        <v>45741</v>
      </c>
      <c r="K15" s="39">
        <f>фев.25!K15+H15-G15</f>
        <v>90.05</v>
      </c>
    </row>
    <row r="16" spans="1:11" x14ac:dyDescent="0.25">
      <c r="A16" s="14"/>
      <c r="B16" s="14">
        <v>9</v>
      </c>
      <c r="C16" s="39"/>
      <c r="D16" s="39"/>
      <c r="E16" s="39">
        <f t="shared" si="0"/>
        <v>0</v>
      </c>
      <c r="F16" s="46">
        <v>7.33</v>
      </c>
      <c r="G16" s="39">
        <f t="shared" si="1"/>
        <v>0</v>
      </c>
      <c r="H16" s="9"/>
      <c r="I16" s="39"/>
      <c r="J16" s="38"/>
      <c r="K16" s="39">
        <f>фев.25!K16+H16-G16</f>
        <v>0</v>
      </c>
    </row>
    <row r="17" spans="1:11" x14ac:dyDescent="0.25">
      <c r="A17" s="11"/>
      <c r="B17" s="14">
        <v>10</v>
      </c>
      <c r="C17" s="39">
        <v>10287</v>
      </c>
      <c r="D17" s="39">
        <v>10287</v>
      </c>
      <c r="E17" s="39">
        <f t="shared" si="0"/>
        <v>0</v>
      </c>
      <c r="F17" s="46">
        <v>7.33</v>
      </c>
      <c r="G17" s="39">
        <f t="shared" si="1"/>
        <v>0</v>
      </c>
      <c r="H17" s="9"/>
      <c r="I17" s="39"/>
      <c r="J17" s="38"/>
      <c r="K17" s="39">
        <f>фев.25!K17+H17-G17</f>
        <v>0</v>
      </c>
    </row>
    <row r="18" spans="1:11" x14ac:dyDescent="0.25">
      <c r="A18" s="14"/>
      <c r="B18" s="14">
        <v>11</v>
      </c>
      <c r="C18" s="39"/>
      <c r="D18" s="39"/>
      <c r="E18" s="39">
        <f t="shared" si="0"/>
        <v>0</v>
      </c>
      <c r="F18" s="46">
        <v>7.33</v>
      </c>
      <c r="G18" s="39">
        <f t="shared" si="1"/>
        <v>0</v>
      </c>
      <c r="H18" s="9"/>
      <c r="I18" s="39"/>
      <c r="J18" s="38"/>
      <c r="K18" s="39">
        <f>фев.25!K18+H18-G18</f>
        <v>0</v>
      </c>
    </row>
    <row r="19" spans="1:11" x14ac:dyDescent="0.25">
      <c r="A19" s="14"/>
      <c r="B19" s="14">
        <v>12</v>
      </c>
      <c r="C19" s="39">
        <v>65359</v>
      </c>
      <c r="D19" s="39">
        <v>65359</v>
      </c>
      <c r="E19" s="39">
        <f>D19-C19</f>
        <v>0</v>
      </c>
      <c r="F19" s="53">
        <v>0</v>
      </c>
      <c r="G19" s="39">
        <f t="shared" si="1"/>
        <v>0</v>
      </c>
      <c r="H19" s="9"/>
      <c r="I19" s="39"/>
      <c r="J19" s="38"/>
      <c r="K19" s="39">
        <f>фев.25!K19+H19-G19</f>
        <v>0</v>
      </c>
    </row>
    <row r="20" spans="1:11" x14ac:dyDescent="0.25">
      <c r="A20" s="11"/>
      <c r="B20" s="14">
        <v>13</v>
      </c>
      <c r="C20" s="39">
        <v>23436</v>
      </c>
      <c r="D20" s="39">
        <v>24350</v>
      </c>
      <c r="E20" s="39">
        <f t="shared" si="0"/>
        <v>914</v>
      </c>
      <c r="F20" s="46">
        <v>7.33</v>
      </c>
      <c r="G20" s="39">
        <f t="shared" si="1"/>
        <v>6699.62</v>
      </c>
      <c r="H20" s="9">
        <v>7220.05</v>
      </c>
      <c r="I20" s="39">
        <v>3056</v>
      </c>
      <c r="J20" s="38">
        <v>45720</v>
      </c>
      <c r="K20" s="39">
        <f>фев.25!K20+H20-G20</f>
        <v>-168.59000000000015</v>
      </c>
    </row>
    <row r="21" spans="1:11" x14ac:dyDescent="0.25">
      <c r="A21" s="15"/>
      <c r="B21" s="14">
        <v>14</v>
      </c>
      <c r="C21" s="39">
        <v>7047</v>
      </c>
      <c r="D21" s="39">
        <v>7215</v>
      </c>
      <c r="E21" s="39">
        <f t="shared" si="0"/>
        <v>168</v>
      </c>
      <c r="F21" s="46">
        <v>7.33</v>
      </c>
      <c r="G21" s="39">
        <f t="shared" si="1"/>
        <v>1231.44</v>
      </c>
      <c r="H21" s="9">
        <v>2294.29</v>
      </c>
      <c r="I21" s="39">
        <v>3092</v>
      </c>
      <c r="J21" s="38">
        <v>45720</v>
      </c>
      <c r="K21" s="39">
        <f>фев.25!K21+H21-G21</f>
        <v>557.07999999999993</v>
      </c>
    </row>
    <row r="22" spans="1:11" x14ac:dyDescent="0.25">
      <c r="A22" s="11"/>
      <c r="B22" s="14">
        <v>15</v>
      </c>
      <c r="C22" s="39">
        <v>34637</v>
      </c>
      <c r="D22" s="39">
        <v>35228</v>
      </c>
      <c r="E22" s="39">
        <f t="shared" si="0"/>
        <v>591</v>
      </c>
      <c r="F22" s="53">
        <v>5.13</v>
      </c>
      <c r="G22" s="39">
        <f t="shared" si="1"/>
        <v>3031.83</v>
      </c>
      <c r="H22" s="9"/>
      <c r="I22" s="39"/>
      <c r="J22" s="38"/>
      <c r="K22" s="39">
        <f>фев.25!K22+H22-G22</f>
        <v>-18755.28</v>
      </c>
    </row>
    <row r="23" spans="1:11" x14ac:dyDescent="0.25">
      <c r="A23" s="14"/>
      <c r="B23" s="14">
        <v>16</v>
      </c>
      <c r="C23" s="39">
        <v>5662</v>
      </c>
      <c r="D23" s="39">
        <v>5663</v>
      </c>
      <c r="E23" s="39">
        <f t="shared" si="0"/>
        <v>1</v>
      </c>
      <c r="F23" s="46">
        <v>7.33</v>
      </c>
      <c r="G23" s="39">
        <f t="shared" si="1"/>
        <v>7.33</v>
      </c>
      <c r="H23" s="9"/>
      <c r="I23" s="39"/>
      <c r="J23" s="38"/>
      <c r="K23" s="39">
        <f>фев.25!K23+H23-G23</f>
        <v>-7.33</v>
      </c>
    </row>
    <row r="24" spans="1:11" x14ac:dyDescent="0.25">
      <c r="A24" s="14"/>
      <c r="B24" s="14">
        <v>17</v>
      </c>
      <c r="C24" s="39">
        <v>2263</v>
      </c>
      <c r="D24" s="39">
        <v>2263</v>
      </c>
      <c r="E24" s="39">
        <f t="shared" si="0"/>
        <v>0</v>
      </c>
      <c r="F24" s="53">
        <v>5.13</v>
      </c>
      <c r="G24" s="39">
        <f t="shared" si="1"/>
        <v>0</v>
      </c>
      <c r="H24" s="9"/>
      <c r="I24" s="39"/>
      <c r="J24" s="38"/>
      <c r="K24" s="39">
        <f>фев.25!K24+H24-G24</f>
        <v>0</v>
      </c>
    </row>
    <row r="25" spans="1:11" x14ac:dyDescent="0.25">
      <c r="A25" s="11"/>
      <c r="B25" s="14">
        <v>18</v>
      </c>
      <c r="C25" s="39">
        <v>2996</v>
      </c>
      <c r="D25" s="39">
        <v>2996</v>
      </c>
      <c r="E25" s="39">
        <f t="shared" si="0"/>
        <v>0</v>
      </c>
      <c r="F25" s="53">
        <v>5.13</v>
      </c>
      <c r="G25" s="39">
        <f t="shared" si="1"/>
        <v>0</v>
      </c>
      <c r="H25" s="9"/>
      <c r="I25" s="39"/>
      <c r="J25" s="38"/>
      <c r="K25" s="39">
        <f>фев.25!K25+H25-G25</f>
        <v>0</v>
      </c>
    </row>
    <row r="26" spans="1:11" x14ac:dyDescent="0.25">
      <c r="A26" s="11"/>
      <c r="B26" s="14">
        <v>19</v>
      </c>
      <c r="C26" s="39">
        <v>46544</v>
      </c>
      <c r="D26" s="39">
        <v>46897</v>
      </c>
      <c r="E26" s="39">
        <f t="shared" si="0"/>
        <v>353</v>
      </c>
      <c r="F26" s="53">
        <v>5.13</v>
      </c>
      <c r="G26" s="39">
        <f t="shared" si="1"/>
        <v>1810.8899999999999</v>
      </c>
      <c r="H26" s="9">
        <v>1500</v>
      </c>
      <c r="I26" s="39">
        <v>877644</v>
      </c>
      <c r="J26" s="38">
        <v>45726</v>
      </c>
      <c r="K26" s="39">
        <f>фев.25!K26+H26-G26</f>
        <v>-117.13999999999987</v>
      </c>
    </row>
    <row r="27" spans="1:11" x14ac:dyDescent="0.25">
      <c r="A27" s="14"/>
      <c r="B27" s="14">
        <v>20</v>
      </c>
      <c r="C27" s="39"/>
      <c r="D27" s="39"/>
      <c r="E27" s="39">
        <f t="shared" si="0"/>
        <v>0</v>
      </c>
      <c r="F27" s="46">
        <v>7.33</v>
      </c>
      <c r="G27" s="39">
        <f t="shared" si="1"/>
        <v>0</v>
      </c>
      <c r="H27" s="9"/>
      <c r="I27" s="39"/>
      <c r="J27" s="38"/>
      <c r="K27" s="39">
        <f>фев.25!K27+H27-G27</f>
        <v>0</v>
      </c>
    </row>
    <row r="28" spans="1:11" x14ac:dyDescent="0.25">
      <c r="A28" s="14"/>
      <c r="B28" s="14">
        <v>21</v>
      </c>
      <c r="C28" s="39">
        <v>69142</v>
      </c>
      <c r="D28" s="39">
        <v>69592</v>
      </c>
      <c r="E28" s="39">
        <f t="shared" si="0"/>
        <v>450</v>
      </c>
      <c r="F28" s="53">
        <v>0</v>
      </c>
      <c r="G28" s="39">
        <f t="shared" si="1"/>
        <v>0</v>
      </c>
      <c r="H28" s="9"/>
      <c r="I28" s="39"/>
      <c r="J28" s="38"/>
      <c r="K28" s="39">
        <f>фев.25!K28+H28-G28</f>
        <v>0</v>
      </c>
    </row>
    <row r="29" spans="1:11" x14ac:dyDescent="0.25">
      <c r="A29" s="14"/>
      <c r="B29" s="14">
        <v>22</v>
      </c>
      <c r="C29" s="39">
        <v>28799</v>
      </c>
      <c r="D29" s="39">
        <v>28972</v>
      </c>
      <c r="E29" s="39">
        <f t="shared" si="0"/>
        <v>173</v>
      </c>
      <c r="F29" s="53">
        <v>0</v>
      </c>
      <c r="G29" s="39">
        <f t="shared" si="1"/>
        <v>0</v>
      </c>
      <c r="H29" s="9"/>
      <c r="I29" s="39"/>
      <c r="J29" s="38"/>
      <c r="K29" s="39">
        <f>фев.25!K29+H29-G29</f>
        <v>0</v>
      </c>
    </row>
    <row r="30" spans="1:11" x14ac:dyDescent="0.25">
      <c r="A30" s="11"/>
      <c r="B30" s="14">
        <v>23</v>
      </c>
      <c r="C30" s="39">
        <v>108997</v>
      </c>
      <c r="D30" s="39">
        <v>110602</v>
      </c>
      <c r="E30" s="39">
        <f t="shared" si="0"/>
        <v>1605</v>
      </c>
      <c r="F30" s="53">
        <v>5.13</v>
      </c>
      <c r="G30" s="39">
        <f t="shared" si="1"/>
        <v>8233.65</v>
      </c>
      <c r="H30" s="9">
        <v>7500</v>
      </c>
      <c r="I30" s="39">
        <v>621653</v>
      </c>
      <c r="J30" s="38">
        <v>45733</v>
      </c>
      <c r="K30" s="39">
        <f>фев.25!K30+H30-G30</f>
        <v>-639.3199999999988</v>
      </c>
    </row>
    <row r="31" spans="1:11" x14ac:dyDescent="0.25">
      <c r="A31" s="11"/>
      <c r="B31" s="14">
        <v>24</v>
      </c>
      <c r="C31" s="39">
        <v>7531</v>
      </c>
      <c r="D31" s="39">
        <v>7560</v>
      </c>
      <c r="E31" s="39">
        <f t="shared" si="0"/>
        <v>29</v>
      </c>
      <c r="F31" s="46">
        <v>7.33</v>
      </c>
      <c r="G31" s="39">
        <f t="shared" si="1"/>
        <v>212.57</v>
      </c>
      <c r="H31" s="9"/>
      <c r="I31" s="39"/>
      <c r="J31" s="38"/>
      <c r="K31" s="39">
        <f>фев.25!K31+H31-G31</f>
        <v>-212.57</v>
      </c>
    </row>
    <row r="32" spans="1:11" x14ac:dyDescent="0.25">
      <c r="A32" s="11"/>
      <c r="B32" s="14">
        <v>25</v>
      </c>
      <c r="C32" s="39">
        <v>3595</v>
      </c>
      <c r="D32" s="39">
        <v>3595</v>
      </c>
      <c r="E32" s="39">
        <f t="shared" si="0"/>
        <v>0</v>
      </c>
      <c r="F32" s="46">
        <v>7.33</v>
      </c>
      <c r="G32" s="39">
        <f t="shared" si="1"/>
        <v>0</v>
      </c>
      <c r="H32" s="9"/>
      <c r="I32" s="39"/>
      <c r="J32" s="38"/>
      <c r="K32" s="39">
        <f>фев.25!K32+H32-G32</f>
        <v>-109.95</v>
      </c>
    </row>
    <row r="33" spans="1:11" x14ac:dyDescent="0.25">
      <c r="A33" s="11"/>
      <c r="B33" s="14">
        <v>26</v>
      </c>
      <c r="C33" s="39">
        <v>725</v>
      </c>
      <c r="D33" s="39">
        <v>725</v>
      </c>
      <c r="E33" s="39">
        <f t="shared" si="0"/>
        <v>0</v>
      </c>
      <c r="F33" s="46">
        <v>7.33</v>
      </c>
      <c r="G33" s="39">
        <f t="shared" si="1"/>
        <v>0</v>
      </c>
      <c r="H33" s="9"/>
      <c r="I33" s="39"/>
      <c r="J33" s="38"/>
      <c r="K33" s="39">
        <f>фев.25!K33+H33-G33</f>
        <v>0</v>
      </c>
    </row>
    <row r="34" spans="1:11" x14ac:dyDescent="0.25">
      <c r="A34" s="11"/>
      <c r="B34" s="14">
        <v>27</v>
      </c>
      <c r="C34" s="39">
        <v>61632</v>
      </c>
      <c r="D34" s="39">
        <v>62574</v>
      </c>
      <c r="E34" s="39">
        <f t="shared" si="0"/>
        <v>942</v>
      </c>
      <c r="F34" s="53">
        <v>5.13</v>
      </c>
      <c r="G34" s="39">
        <f t="shared" si="1"/>
        <v>4832.46</v>
      </c>
      <c r="H34" s="9"/>
      <c r="I34" s="39"/>
      <c r="J34" s="38"/>
      <c r="K34" s="39">
        <f>фев.25!K34+H34-G34</f>
        <v>-13702.23</v>
      </c>
    </row>
    <row r="35" spans="1:11" x14ac:dyDescent="0.25">
      <c r="A35" s="11"/>
      <c r="B35" s="14">
        <v>28</v>
      </c>
      <c r="C35" s="39">
        <v>81788</v>
      </c>
      <c r="D35" s="39">
        <v>82430</v>
      </c>
      <c r="E35" s="39">
        <f t="shared" si="0"/>
        <v>642</v>
      </c>
      <c r="F35" s="53">
        <v>5.13</v>
      </c>
      <c r="G35" s="39">
        <f t="shared" si="1"/>
        <v>3293.46</v>
      </c>
      <c r="H35" s="9">
        <v>2500</v>
      </c>
      <c r="I35" s="39">
        <v>472306</v>
      </c>
      <c r="J35" s="38">
        <v>45733</v>
      </c>
      <c r="K35" s="39">
        <f>фев.25!K35+H35-G35</f>
        <v>-1972.37</v>
      </c>
    </row>
    <row r="36" spans="1:11" x14ac:dyDescent="0.25">
      <c r="A36" s="11"/>
      <c r="B36" s="14">
        <v>29</v>
      </c>
      <c r="C36" s="39">
        <v>13520</v>
      </c>
      <c r="D36" s="39">
        <v>13728</v>
      </c>
      <c r="E36" s="39">
        <f t="shared" si="0"/>
        <v>208</v>
      </c>
      <c r="F36" s="46">
        <v>0</v>
      </c>
      <c r="G36" s="39">
        <f t="shared" si="1"/>
        <v>0</v>
      </c>
      <c r="H36" s="9"/>
      <c r="I36" s="39"/>
      <c r="J36" s="38"/>
      <c r="K36" s="39">
        <f>фев.25!K36+H36-G36</f>
        <v>0</v>
      </c>
    </row>
    <row r="37" spans="1:11" x14ac:dyDescent="0.25">
      <c r="A37" s="11"/>
      <c r="B37" s="14">
        <v>30</v>
      </c>
      <c r="C37" s="39">
        <v>2763</v>
      </c>
      <c r="D37" s="39">
        <v>2763</v>
      </c>
      <c r="E37" s="39">
        <f t="shared" si="0"/>
        <v>0</v>
      </c>
      <c r="F37" s="46">
        <v>7.33</v>
      </c>
      <c r="G37" s="39">
        <f t="shared" si="1"/>
        <v>0</v>
      </c>
      <c r="H37" s="9"/>
      <c r="I37" s="39"/>
      <c r="J37" s="38"/>
      <c r="K37" s="39">
        <f>фев.25!K37+H37-G37</f>
        <v>896.31999999999994</v>
      </c>
    </row>
    <row r="38" spans="1:11" x14ac:dyDescent="0.25">
      <c r="A38" s="11"/>
      <c r="B38" s="17">
        <v>31</v>
      </c>
      <c r="C38" s="39">
        <v>47041</v>
      </c>
      <c r="D38" s="39">
        <v>48018</v>
      </c>
      <c r="E38" s="39">
        <f t="shared" si="0"/>
        <v>977</v>
      </c>
      <c r="F38" s="46">
        <v>7.33</v>
      </c>
      <c r="G38" s="39">
        <f t="shared" si="1"/>
        <v>7161.41</v>
      </c>
      <c r="H38" s="9">
        <v>7330</v>
      </c>
      <c r="I38" s="39">
        <v>603165</v>
      </c>
      <c r="J38" s="38">
        <v>45743</v>
      </c>
      <c r="K38" s="39">
        <f>фев.25!K38+H38-G38</f>
        <v>-36.649999999999636</v>
      </c>
    </row>
    <row r="39" spans="1:11" x14ac:dyDescent="0.25">
      <c r="A39" s="11"/>
      <c r="B39" s="14">
        <v>32</v>
      </c>
      <c r="C39" s="39"/>
      <c r="D39" s="39"/>
      <c r="E39" s="39">
        <f t="shared" ref="E39:E70" si="2">D39-C39</f>
        <v>0</v>
      </c>
      <c r="F39" s="46">
        <v>7.33</v>
      </c>
      <c r="G39" s="39">
        <f t="shared" ref="G39:G70" si="3">F39*E39</f>
        <v>0</v>
      </c>
      <c r="H39" s="9"/>
      <c r="I39" s="39"/>
      <c r="J39" s="38"/>
      <c r="K39" s="39">
        <f>фев.25!K39+H39-G39</f>
        <v>0</v>
      </c>
    </row>
    <row r="40" spans="1:11" x14ac:dyDescent="0.25">
      <c r="A40" s="11"/>
      <c r="B40" s="14">
        <v>33</v>
      </c>
      <c r="C40" s="39">
        <v>27327</v>
      </c>
      <c r="D40" s="39">
        <v>28953</v>
      </c>
      <c r="E40" s="39">
        <f t="shared" si="2"/>
        <v>1626</v>
      </c>
      <c r="F40" s="53">
        <v>5.13</v>
      </c>
      <c r="G40" s="39">
        <f t="shared" si="3"/>
        <v>8341.3799999999992</v>
      </c>
      <c r="H40" s="9">
        <v>10000</v>
      </c>
      <c r="I40" s="39">
        <v>360992</v>
      </c>
      <c r="J40" s="38">
        <v>45736</v>
      </c>
      <c r="K40" s="39">
        <f>фев.25!K40+H40-G40</f>
        <v>-6486.1899999999987</v>
      </c>
    </row>
    <row r="41" spans="1:11" x14ac:dyDescent="0.25">
      <c r="A41" s="11"/>
      <c r="B41" s="14">
        <v>34</v>
      </c>
      <c r="C41" s="39"/>
      <c r="D41" s="39"/>
      <c r="E41" s="39">
        <f t="shared" si="2"/>
        <v>0</v>
      </c>
      <c r="F41" s="46">
        <v>7.33</v>
      </c>
      <c r="G41" s="39">
        <f t="shared" si="3"/>
        <v>0</v>
      </c>
      <c r="H41" s="9"/>
      <c r="I41" s="39"/>
      <c r="J41" s="38"/>
      <c r="K41" s="39">
        <f>фев.25!K41+H41-G41</f>
        <v>0</v>
      </c>
    </row>
    <row r="42" spans="1:11" x14ac:dyDescent="0.25">
      <c r="A42" s="11"/>
      <c r="B42" s="14">
        <v>35</v>
      </c>
      <c r="C42" s="39">
        <v>8018</v>
      </c>
      <c r="D42" s="39">
        <v>8018</v>
      </c>
      <c r="E42" s="39">
        <f t="shared" si="2"/>
        <v>0</v>
      </c>
      <c r="F42" s="53">
        <v>5.13</v>
      </c>
      <c r="G42" s="39">
        <f t="shared" si="3"/>
        <v>0</v>
      </c>
      <c r="H42" s="9"/>
      <c r="I42" s="39"/>
      <c r="J42" s="38"/>
      <c r="K42" s="39">
        <f>фев.25!K42+H42-G42</f>
        <v>0</v>
      </c>
    </row>
    <row r="43" spans="1:11" x14ac:dyDescent="0.25">
      <c r="A43" s="11"/>
      <c r="B43" s="14">
        <v>36</v>
      </c>
      <c r="C43" s="39">
        <v>51908</v>
      </c>
      <c r="D43" s="39">
        <v>53243</v>
      </c>
      <c r="E43" s="39">
        <f t="shared" si="2"/>
        <v>1335</v>
      </c>
      <c r="F43" s="53">
        <v>5.13</v>
      </c>
      <c r="G43" s="39">
        <f t="shared" si="3"/>
        <v>6848.55</v>
      </c>
      <c r="H43" s="9">
        <v>15000</v>
      </c>
      <c r="I43" s="39">
        <v>44002</v>
      </c>
      <c r="J43" s="38">
        <v>45735</v>
      </c>
      <c r="K43" s="39">
        <f>фев.25!K43+H43-G43</f>
        <v>3908.9399999999996</v>
      </c>
    </row>
    <row r="44" spans="1:11" x14ac:dyDescent="0.25">
      <c r="A44" s="11"/>
      <c r="B44" s="14">
        <v>37</v>
      </c>
      <c r="C44" s="39">
        <v>22998</v>
      </c>
      <c r="D44" s="39">
        <v>23471</v>
      </c>
      <c r="E44" s="39">
        <f t="shared" si="2"/>
        <v>473</v>
      </c>
      <c r="F44" s="53">
        <v>5.13</v>
      </c>
      <c r="G44" s="39">
        <f t="shared" si="3"/>
        <v>2426.4899999999998</v>
      </c>
      <c r="H44" s="9">
        <v>500</v>
      </c>
      <c r="I44" s="39">
        <v>129394</v>
      </c>
      <c r="J44" s="38">
        <v>45721</v>
      </c>
      <c r="K44" s="39">
        <f>фев.25!K44+H44-G44</f>
        <v>-2624.5199999999995</v>
      </c>
    </row>
    <row r="45" spans="1:11" x14ac:dyDescent="0.25">
      <c r="A45" s="11"/>
      <c r="B45" s="14">
        <v>38.39</v>
      </c>
      <c r="C45" s="39"/>
      <c r="D45" s="39"/>
      <c r="E45" s="39">
        <f t="shared" si="2"/>
        <v>0</v>
      </c>
      <c r="F45" s="46">
        <v>7.33</v>
      </c>
      <c r="G45" s="39">
        <f t="shared" si="3"/>
        <v>0</v>
      </c>
      <c r="H45" s="9"/>
      <c r="I45" s="39"/>
      <c r="J45" s="38"/>
      <c r="K45" s="39">
        <f>фев.25!K45+H45-G45</f>
        <v>0</v>
      </c>
    </row>
    <row r="46" spans="1:11" x14ac:dyDescent="0.25">
      <c r="A46" s="11"/>
      <c r="B46" s="14">
        <v>40</v>
      </c>
      <c r="C46" s="39">
        <v>186838</v>
      </c>
      <c r="D46" s="39">
        <v>191076</v>
      </c>
      <c r="E46" s="39">
        <f t="shared" si="2"/>
        <v>4238</v>
      </c>
      <c r="F46" s="53">
        <v>0</v>
      </c>
      <c r="G46" s="39">
        <f t="shared" si="3"/>
        <v>0</v>
      </c>
      <c r="H46" s="9"/>
      <c r="I46" s="39"/>
      <c r="J46" s="38"/>
      <c r="K46" s="39">
        <f>фев.25!K46+H46-G46</f>
        <v>0</v>
      </c>
    </row>
    <row r="47" spans="1:11" x14ac:dyDescent="0.25">
      <c r="A47" s="11"/>
      <c r="B47" s="14">
        <v>41</v>
      </c>
      <c r="C47" s="39">
        <v>80276</v>
      </c>
      <c r="D47" s="39">
        <v>81989</v>
      </c>
      <c r="E47" s="39">
        <f t="shared" si="2"/>
        <v>1713</v>
      </c>
      <c r="F47" s="46">
        <v>7.33</v>
      </c>
      <c r="G47" s="39">
        <f t="shared" si="3"/>
        <v>12556.29</v>
      </c>
      <c r="H47" s="9">
        <v>11111</v>
      </c>
      <c r="I47" s="39">
        <v>147324</v>
      </c>
      <c r="J47" s="38">
        <v>45741</v>
      </c>
      <c r="K47" s="39">
        <f>фев.25!K47+H47-G47</f>
        <v>-21098.690000000002</v>
      </c>
    </row>
    <row r="48" spans="1:11" x14ac:dyDescent="0.25">
      <c r="A48" s="11"/>
      <c r="B48" s="14">
        <v>42</v>
      </c>
      <c r="C48" s="39">
        <v>238333</v>
      </c>
      <c r="D48" s="39">
        <v>238941</v>
      </c>
      <c r="E48" s="39">
        <f t="shared" si="2"/>
        <v>608</v>
      </c>
      <c r="F48" s="53">
        <v>0</v>
      </c>
      <c r="G48" s="39">
        <f t="shared" si="3"/>
        <v>0</v>
      </c>
      <c r="H48" s="9"/>
      <c r="I48" s="39"/>
      <c r="J48" s="38"/>
      <c r="K48" s="39">
        <f>фев.25!K48+H48-G48</f>
        <v>0</v>
      </c>
    </row>
    <row r="49" spans="1:11" x14ac:dyDescent="0.25">
      <c r="A49" s="11"/>
      <c r="B49" s="14">
        <v>43</v>
      </c>
      <c r="C49" s="39">
        <v>139986</v>
      </c>
      <c r="D49" s="39">
        <v>140738</v>
      </c>
      <c r="E49" s="39">
        <f t="shared" si="2"/>
        <v>752</v>
      </c>
      <c r="F49" s="53">
        <v>5.13</v>
      </c>
      <c r="G49" s="39">
        <f t="shared" si="3"/>
        <v>3857.7599999999998</v>
      </c>
      <c r="H49" s="9">
        <v>1990.44</v>
      </c>
      <c r="I49" s="39">
        <v>496148</v>
      </c>
      <c r="J49" s="38">
        <v>45719</v>
      </c>
      <c r="K49" s="39">
        <f>фев.25!K49+H49-G49</f>
        <v>-3857.7599999999998</v>
      </c>
    </row>
    <row r="50" spans="1:11" x14ac:dyDescent="0.25">
      <c r="A50" s="11"/>
      <c r="B50" s="14">
        <v>44</v>
      </c>
      <c r="C50" s="39"/>
      <c r="D50" s="39"/>
      <c r="E50" s="39">
        <f t="shared" si="2"/>
        <v>0</v>
      </c>
      <c r="F50" s="46">
        <v>7.33</v>
      </c>
      <c r="G50" s="39">
        <f t="shared" si="3"/>
        <v>0</v>
      </c>
      <c r="H50" s="9"/>
      <c r="I50" s="39"/>
      <c r="J50" s="38"/>
      <c r="K50" s="39">
        <f>фев.25!K50+H50-G50</f>
        <v>0</v>
      </c>
    </row>
    <row r="51" spans="1:11" x14ac:dyDescent="0.25">
      <c r="A51" s="11"/>
      <c r="B51" s="14">
        <v>45</v>
      </c>
      <c r="C51" s="70">
        <v>27</v>
      </c>
      <c r="D51" s="70">
        <v>27</v>
      </c>
      <c r="E51" s="39">
        <f t="shared" si="2"/>
        <v>0</v>
      </c>
      <c r="F51" s="46">
        <v>7.33</v>
      </c>
      <c r="G51" s="39">
        <f t="shared" si="3"/>
        <v>0</v>
      </c>
      <c r="H51" s="9"/>
      <c r="I51" s="39"/>
      <c r="J51" s="38"/>
      <c r="K51" s="39">
        <f>фев.25!K51+H51-G51</f>
        <v>0</v>
      </c>
    </row>
    <row r="52" spans="1:11" x14ac:dyDescent="0.25">
      <c r="A52" s="11"/>
      <c r="B52" s="14">
        <v>46</v>
      </c>
      <c r="C52" s="39">
        <v>25725</v>
      </c>
      <c r="D52" s="39">
        <v>27501</v>
      </c>
      <c r="E52" s="39">
        <f t="shared" si="2"/>
        <v>1776</v>
      </c>
      <c r="F52" s="46">
        <v>7.33</v>
      </c>
      <c r="G52" s="39">
        <f t="shared" si="3"/>
        <v>13018.08</v>
      </c>
      <c r="H52" s="9"/>
      <c r="I52" s="39"/>
      <c r="J52" s="38"/>
      <c r="K52" s="39">
        <f>фев.25!K52+H52-G52</f>
        <v>-42198.81</v>
      </c>
    </row>
    <row r="53" spans="1:11" x14ac:dyDescent="0.25">
      <c r="A53" s="11"/>
      <c r="B53" s="14">
        <v>47</v>
      </c>
      <c r="C53" s="39">
        <v>2088</v>
      </c>
      <c r="D53" s="39">
        <v>2088</v>
      </c>
      <c r="E53" s="39">
        <f t="shared" si="2"/>
        <v>0</v>
      </c>
      <c r="F53" s="46">
        <v>7.33</v>
      </c>
      <c r="G53" s="39">
        <f t="shared" si="3"/>
        <v>0</v>
      </c>
      <c r="H53" s="9"/>
      <c r="I53" s="39"/>
      <c r="J53" s="38"/>
      <c r="K53" s="39">
        <f>фев.25!K53+H53-G53</f>
        <v>0</v>
      </c>
    </row>
    <row r="54" spans="1:11" x14ac:dyDescent="0.25">
      <c r="A54" s="11"/>
      <c r="B54" s="14">
        <v>48</v>
      </c>
      <c r="C54" s="39">
        <v>30681</v>
      </c>
      <c r="D54" s="39">
        <v>30836</v>
      </c>
      <c r="E54" s="39">
        <f t="shared" si="2"/>
        <v>155</v>
      </c>
      <c r="F54" s="46">
        <v>7.33</v>
      </c>
      <c r="G54" s="39">
        <f t="shared" si="3"/>
        <v>1136.1500000000001</v>
      </c>
      <c r="H54" s="9"/>
      <c r="I54" s="39"/>
      <c r="J54" s="38"/>
      <c r="K54" s="39">
        <f>фев.25!K54+H54-G54</f>
        <v>-2712.1000000000004</v>
      </c>
    </row>
    <row r="55" spans="1:11" x14ac:dyDescent="0.25">
      <c r="A55" s="14"/>
      <c r="B55" s="14">
        <v>49</v>
      </c>
      <c r="C55" s="39">
        <v>76026</v>
      </c>
      <c r="D55" s="39">
        <v>76385</v>
      </c>
      <c r="E55" s="39">
        <f t="shared" si="2"/>
        <v>359</v>
      </c>
      <c r="F55" s="53">
        <v>0</v>
      </c>
      <c r="G55" s="39">
        <f t="shared" si="3"/>
        <v>0</v>
      </c>
      <c r="H55" s="9"/>
      <c r="I55" s="39"/>
      <c r="J55" s="38"/>
      <c r="K55" s="39">
        <f>фев.25!K55+H55-G55</f>
        <v>0</v>
      </c>
    </row>
    <row r="56" spans="1:11" x14ac:dyDescent="0.25">
      <c r="A56" s="11"/>
      <c r="B56" s="14">
        <v>50</v>
      </c>
      <c r="C56" s="39">
        <v>2529</v>
      </c>
      <c r="D56" s="39">
        <v>2529</v>
      </c>
      <c r="E56" s="39">
        <f t="shared" si="2"/>
        <v>0</v>
      </c>
      <c r="F56" s="46">
        <v>7.33</v>
      </c>
      <c r="G56" s="39">
        <f t="shared" si="3"/>
        <v>0</v>
      </c>
      <c r="H56" s="9"/>
      <c r="I56" s="39"/>
      <c r="J56" s="38"/>
      <c r="K56" s="39">
        <f>фев.25!K56+H56-G56</f>
        <v>0</v>
      </c>
    </row>
    <row r="57" spans="1:11" x14ac:dyDescent="0.25">
      <c r="A57" s="11"/>
      <c r="B57" s="14">
        <v>51</v>
      </c>
      <c r="C57" s="39">
        <v>16193</v>
      </c>
      <c r="D57" s="39">
        <v>16193</v>
      </c>
      <c r="E57" s="39">
        <f t="shared" si="2"/>
        <v>0</v>
      </c>
      <c r="F57" s="53">
        <v>0</v>
      </c>
      <c r="G57" s="39">
        <f t="shared" si="3"/>
        <v>0</v>
      </c>
      <c r="H57" s="9"/>
      <c r="I57" s="39"/>
      <c r="J57" s="38"/>
      <c r="K57" s="39">
        <f>фев.25!K57+H57-G57</f>
        <v>0</v>
      </c>
    </row>
    <row r="58" spans="1:11" x14ac:dyDescent="0.25">
      <c r="A58" s="11"/>
      <c r="B58" s="14">
        <v>52</v>
      </c>
      <c r="C58" s="39">
        <v>125933</v>
      </c>
      <c r="D58" s="39">
        <v>126373</v>
      </c>
      <c r="E58" s="39">
        <f t="shared" si="2"/>
        <v>440</v>
      </c>
      <c r="F58" s="53">
        <v>0</v>
      </c>
      <c r="G58" s="39">
        <f t="shared" si="3"/>
        <v>0</v>
      </c>
      <c r="H58" s="9"/>
      <c r="I58" s="39"/>
      <c r="J58" s="38"/>
      <c r="K58" s="39">
        <f>фев.25!K58+H58-G58</f>
        <v>0</v>
      </c>
    </row>
    <row r="59" spans="1:11" x14ac:dyDescent="0.25">
      <c r="A59" s="11"/>
      <c r="B59" s="14">
        <v>53</v>
      </c>
      <c r="C59" s="39">
        <v>3909</v>
      </c>
      <c r="D59" s="39">
        <v>3912</v>
      </c>
      <c r="E59" s="39">
        <f t="shared" si="2"/>
        <v>3</v>
      </c>
      <c r="F59" s="46">
        <v>7.33</v>
      </c>
      <c r="G59" s="39">
        <f t="shared" si="3"/>
        <v>21.990000000000002</v>
      </c>
      <c r="H59" s="9"/>
      <c r="I59" s="39"/>
      <c r="J59" s="38"/>
      <c r="K59" s="39">
        <f>фев.25!K59+H59-G59</f>
        <v>-271.21000000000004</v>
      </c>
    </row>
    <row r="60" spans="1:11" x14ac:dyDescent="0.25">
      <c r="A60" s="11"/>
      <c r="B60" s="14">
        <v>54</v>
      </c>
      <c r="C60" s="39">
        <v>252</v>
      </c>
      <c r="D60" s="39">
        <v>252</v>
      </c>
      <c r="E60" s="39">
        <f t="shared" si="2"/>
        <v>0</v>
      </c>
      <c r="F60" s="46">
        <v>7.33</v>
      </c>
      <c r="G60" s="39">
        <f t="shared" si="3"/>
        <v>0</v>
      </c>
      <c r="H60" s="9"/>
      <c r="I60" s="39"/>
      <c r="J60" s="38"/>
      <c r="K60" s="39">
        <f>фев.25!K60+H60-G60</f>
        <v>0</v>
      </c>
    </row>
    <row r="61" spans="1:11" x14ac:dyDescent="0.25">
      <c r="A61" s="11"/>
      <c r="B61" s="14">
        <v>55</v>
      </c>
      <c r="C61" s="39">
        <v>73892</v>
      </c>
      <c r="D61" s="39">
        <v>76287</v>
      </c>
      <c r="E61" s="39">
        <f t="shared" si="2"/>
        <v>2395</v>
      </c>
      <c r="F61" s="53">
        <v>5.13</v>
      </c>
      <c r="G61" s="39">
        <f t="shared" si="3"/>
        <v>12286.35</v>
      </c>
      <c r="H61" s="9">
        <v>7000</v>
      </c>
      <c r="I61" s="39">
        <v>357201</v>
      </c>
      <c r="J61" s="38">
        <v>45718</v>
      </c>
      <c r="K61" s="39">
        <f>фев.25!K61+H61-G61</f>
        <v>-22063.9</v>
      </c>
    </row>
    <row r="62" spans="1:11" x14ac:dyDescent="0.25">
      <c r="A62" s="11"/>
      <c r="B62" s="14">
        <v>56</v>
      </c>
      <c r="C62" s="39">
        <v>7213</v>
      </c>
      <c r="D62" s="39">
        <v>7214</v>
      </c>
      <c r="E62" s="39">
        <f t="shared" si="2"/>
        <v>1</v>
      </c>
      <c r="F62" s="46">
        <v>7.33</v>
      </c>
      <c r="G62" s="39">
        <f t="shared" si="3"/>
        <v>7.33</v>
      </c>
      <c r="H62" s="9"/>
      <c r="I62" s="39"/>
      <c r="J62" s="38"/>
      <c r="K62" s="39">
        <f>фев.25!K62+H62-G62</f>
        <v>-7.33</v>
      </c>
    </row>
    <row r="63" spans="1:11" x14ac:dyDescent="0.25">
      <c r="A63" s="11"/>
      <c r="B63" s="14">
        <v>57</v>
      </c>
      <c r="C63" s="39">
        <v>106895</v>
      </c>
      <c r="D63" s="39">
        <v>106895</v>
      </c>
      <c r="E63" s="39">
        <f t="shared" si="2"/>
        <v>0</v>
      </c>
      <c r="F63" s="53">
        <v>5.13</v>
      </c>
      <c r="G63" s="39">
        <f t="shared" si="3"/>
        <v>0</v>
      </c>
      <c r="H63" s="9"/>
      <c r="I63" s="39"/>
      <c r="J63" s="38"/>
      <c r="K63" s="39">
        <f>фев.25!K63+H63-G63</f>
        <v>0</v>
      </c>
    </row>
    <row r="64" spans="1:11" x14ac:dyDescent="0.25">
      <c r="A64" s="11"/>
      <c r="B64" s="14">
        <v>58</v>
      </c>
      <c r="C64" s="39"/>
      <c r="D64" s="39"/>
      <c r="E64" s="39">
        <f t="shared" si="2"/>
        <v>0</v>
      </c>
      <c r="F64" s="46">
        <v>7.33</v>
      </c>
      <c r="G64" s="39">
        <f t="shared" si="3"/>
        <v>0</v>
      </c>
      <c r="H64" s="9"/>
      <c r="I64" s="39"/>
      <c r="J64" s="38"/>
      <c r="K64" s="39">
        <f>фев.25!K64+H64-G64</f>
        <v>0</v>
      </c>
    </row>
    <row r="65" spans="1:11" x14ac:dyDescent="0.25">
      <c r="A65" s="11"/>
      <c r="B65" s="14">
        <v>59</v>
      </c>
      <c r="C65" s="39">
        <v>32197</v>
      </c>
      <c r="D65" s="39">
        <v>32454</v>
      </c>
      <c r="E65" s="39">
        <f t="shared" si="2"/>
        <v>257</v>
      </c>
      <c r="F65" s="46">
        <v>7.33</v>
      </c>
      <c r="G65" s="39">
        <f t="shared" si="3"/>
        <v>1883.81</v>
      </c>
      <c r="H65" s="9">
        <v>3000</v>
      </c>
      <c r="I65" s="39">
        <v>539664</v>
      </c>
      <c r="J65" s="38">
        <v>45729</v>
      </c>
      <c r="K65" s="39">
        <f>фев.25!K65+H65-G65</f>
        <v>1422.2399999999998</v>
      </c>
    </row>
    <row r="66" spans="1:11" x14ac:dyDescent="0.25">
      <c r="A66" s="11"/>
      <c r="B66" s="14">
        <v>60</v>
      </c>
      <c r="C66" s="39">
        <v>30885</v>
      </c>
      <c r="D66" s="39">
        <v>30991</v>
      </c>
      <c r="E66" s="39">
        <f t="shared" si="2"/>
        <v>106</v>
      </c>
      <c r="F66" s="53">
        <v>5.13</v>
      </c>
      <c r="G66" s="39">
        <f t="shared" si="3"/>
        <v>543.78</v>
      </c>
      <c r="H66" s="9">
        <v>477.09</v>
      </c>
      <c r="I66" s="39">
        <v>285722</v>
      </c>
      <c r="J66" s="38">
        <v>45726</v>
      </c>
      <c r="K66" s="39">
        <f>фев.25!K66+H66-G66</f>
        <v>-5.1200000000000045</v>
      </c>
    </row>
    <row r="67" spans="1:11" x14ac:dyDescent="0.25">
      <c r="A67" s="11"/>
      <c r="B67" s="14">
        <v>61</v>
      </c>
      <c r="C67" s="39">
        <v>94059</v>
      </c>
      <c r="D67" s="39">
        <v>94562</v>
      </c>
      <c r="E67" s="39">
        <f t="shared" si="2"/>
        <v>503</v>
      </c>
      <c r="F67" s="53">
        <v>0</v>
      </c>
      <c r="G67" s="39">
        <f t="shared" si="3"/>
        <v>0</v>
      </c>
      <c r="H67" s="9"/>
      <c r="I67" s="39"/>
      <c r="J67" s="38"/>
      <c r="K67" s="39">
        <f>фев.25!K67+H67-G67</f>
        <v>0</v>
      </c>
    </row>
    <row r="68" spans="1:11" x14ac:dyDescent="0.25">
      <c r="A68" s="11"/>
      <c r="B68" s="14">
        <v>62</v>
      </c>
      <c r="C68" s="39">
        <v>14755</v>
      </c>
      <c r="D68" s="39">
        <v>15002</v>
      </c>
      <c r="E68" s="39">
        <f t="shared" si="2"/>
        <v>247</v>
      </c>
      <c r="F68" s="46">
        <v>7.33</v>
      </c>
      <c r="G68" s="39">
        <f t="shared" si="3"/>
        <v>1810.51</v>
      </c>
      <c r="H68" s="9">
        <v>3700</v>
      </c>
      <c r="I68" s="39">
        <v>655024</v>
      </c>
      <c r="J68" s="38">
        <v>45721</v>
      </c>
      <c r="K68" s="39">
        <f>фев.25!K68+H68-G68</f>
        <v>6176.65</v>
      </c>
    </row>
    <row r="69" spans="1:11" x14ac:dyDescent="0.25">
      <c r="A69" s="11"/>
      <c r="B69" s="14">
        <v>63</v>
      </c>
      <c r="C69" s="39">
        <v>37859</v>
      </c>
      <c r="D69" s="39">
        <v>37960</v>
      </c>
      <c r="E69" s="39">
        <f t="shared" si="2"/>
        <v>101</v>
      </c>
      <c r="F69" s="53">
        <v>5.13</v>
      </c>
      <c r="G69" s="39">
        <f t="shared" si="3"/>
        <v>518.13</v>
      </c>
      <c r="H69" s="9">
        <v>500</v>
      </c>
      <c r="I69" s="39">
        <v>363087</v>
      </c>
      <c r="J69" s="38">
        <v>45723</v>
      </c>
      <c r="K69" s="39">
        <f>фев.25!K69+H69-G69</f>
        <v>802.04000000000008</v>
      </c>
    </row>
    <row r="70" spans="1:11" x14ac:dyDescent="0.25">
      <c r="A70" s="11"/>
      <c r="B70" s="14">
        <v>64</v>
      </c>
      <c r="C70" s="39">
        <v>788</v>
      </c>
      <c r="D70" s="39">
        <v>788</v>
      </c>
      <c r="E70" s="39">
        <f t="shared" si="2"/>
        <v>0</v>
      </c>
      <c r="F70" s="46">
        <v>7.33</v>
      </c>
      <c r="G70" s="39">
        <f t="shared" si="3"/>
        <v>0</v>
      </c>
      <c r="H70" s="9"/>
      <c r="I70" s="39"/>
      <c r="J70" s="38"/>
      <c r="K70" s="39">
        <f>фев.25!K70+H70-G70</f>
        <v>0</v>
      </c>
    </row>
    <row r="71" spans="1:11" x14ac:dyDescent="0.25">
      <c r="A71" s="11"/>
      <c r="B71" s="14">
        <v>65</v>
      </c>
      <c r="C71" s="39">
        <v>25923</v>
      </c>
      <c r="D71" s="39">
        <v>26148</v>
      </c>
      <c r="E71" s="39">
        <f t="shared" ref="E71:E102" si="4">D71-C71</f>
        <v>225</v>
      </c>
      <c r="F71" s="53">
        <v>5.13</v>
      </c>
      <c r="G71" s="39">
        <f t="shared" ref="G71:G101" si="5">F71*E71</f>
        <v>1154.25</v>
      </c>
      <c r="H71" s="9">
        <v>2144.34</v>
      </c>
      <c r="I71" s="39">
        <v>686847</v>
      </c>
      <c r="J71" s="38">
        <v>45720</v>
      </c>
      <c r="K71" s="39">
        <f>фев.25!K71+H71-G71</f>
        <v>-1154.25</v>
      </c>
    </row>
    <row r="72" spans="1:11" x14ac:dyDescent="0.25">
      <c r="A72" s="11"/>
      <c r="B72" s="14">
        <v>66</v>
      </c>
      <c r="C72" s="39">
        <v>152200</v>
      </c>
      <c r="D72" s="39">
        <v>153700</v>
      </c>
      <c r="E72" s="39">
        <f t="shared" si="4"/>
        <v>1500</v>
      </c>
      <c r="F72" s="53">
        <v>0</v>
      </c>
      <c r="G72" s="39">
        <f t="shared" si="5"/>
        <v>0</v>
      </c>
      <c r="H72" s="9"/>
      <c r="I72" s="39"/>
      <c r="J72" s="38"/>
      <c r="K72" s="39">
        <f>фев.25!K72+H72-G72</f>
        <v>0</v>
      </c>
    </row>
    <row r="73" spans="1:11" x14ac:dyDescent="0.25">
      <c r="A73" s="14"/>
      <c r="B73" s="14">
        <v>67</v>
      </c>
      <c r="C73" s="39">
        <v>11261</v>
      </c>
      <c r="D73" s="39">
        <v>11329</v>
      </c>
      <c r="E73" s="39">
        <f t="shared" si="4"/>
        <v>68</v>
      </c>
      <c r="F73" s="53">
        <v>5.13</v>
      </c>
      <c r="G73" s="39">
        <f t="shared" si="5"/>
        <v>348.84</v>
      </c>
      <c r="H73" s="9">
        <v>1346</v>
      </c>
      <c r="I73" s="39">
        <v>109022</v>
      </c>
      <c r="J73" s="38">
        <v>45725</v>
      </c>
      <c r="K73" s="39">
        <f>фев.25!K73+H73-G73</f>
        <v>914.02000000000021</v>
      </c>
    </row>
    <row r="74" spans="1:11" x14ac:dyDescent="0.25">
      <c r="A74" s="11"/>
      <c r="B74" s="14">
        <v>68</v>
      </c>
      <c r="C74" s="39"/>
      <c r="D74" s="39"/>
      <c r="E74" s="39">
        <f t="shared" si="4"/>
        <v>0</v>
      </c>
      <c r="F74" s="46">
        <v>7.33</v>
      </c>
      <c r="G74" s="39">
        <f t="shared" si="5"/>
        <v>0</v>
      </c>
      <c r="H74" s="9"/>
      <c r="I74" s="39"/>
      <c r="J74" s="38"/>
      <c r="K74" s="39">
        <f>фев.25!K74+H74-G74</f>
        <v>0</v>
      </c>
    </row>
    <row r="75" spans="1:11" x14ac:dyDescent="0.25">
      <c r="A75" s="11"/>
      <c r="B75" s="14">
        <v>69</v>
      </c>
      <c r="C75" s="39">
        <v>10665</v>
      </c>
      <c r="D75" s="39">
        <v>10666</v>
      </c>
      <c r="E75" s="39">
        <f t="shared" si="4"/>
        <v>1</v>
      </c>
      <c r="F75" s="46">
        <v>7.33</v>
      </c>
      <c r="G75" s="39">
        <f t="shared" si="5"/>
        <v>7.33</v>
      </c>
      <c r="H75" s="9"/>
      <c r="I75" s="39"/>
      <c r="J75" s="38"/>
      <c r="K75" s="39">
        <f>фев.25!K75+H75-G75</f>
        <v>-7.33</v>
      </c>
    </row>
    <row r="76" spans="1:11" x14ac:dyDescent="0.25">
      <c r="A76" s="11"/>
      <c r="B76" s="14">
        <v>70</v>
      </c>
      <c r="C76" s="39">
        <v>151235</v>
      </c>
      <c r="D76" s="39">
        <v>151471</v>
      </c>
      <c r="E76" s="39">
        <f t="shared" si="4"/>
        <v>236</v>
      </c>
      <c r="F76" s="46">
        <v>7.33</v>
      </c>
      <c r="G76" s="39">
        <f t="shared" si="5"/>
        <v>1729.88</v>
      </c>
      <c r="H76" s="9"/>
      <c r="I76" s="39"/>
      <c r="J76" s="38"/>
      <c r="K76" s="39">
        <f>фев.25!K76+H76-G76</f>
        <v>-8539.4500000000007</v>
      </c>
    </row>
    <row r="77" spans="1:11" x14ac:dyDescent="0.25">
      <c r="A77" s="11"/>
      <c r="B77" s="14">
        <v>71</v>
      </c>
      <c r="C77" s="39">
        <v>69652</v>
      </c>
      <c r="D77" s="39">
        <v>70346</v>
      </c>
      <c r="E77" s="39">
        <f t="shared" si="4"/>
        <v>694</v>
      </c>
      <c r="F77" s="46">
        <v>7.33</v>
      </c>
      <c r="G77" s="39">
        <f t="shared" si="5"/>
        <v>5087.0200000000004</v>
      </c>
      <c r="H77" s="9">
        <v>5000</v>
      </c>
      <c r="I77" s="39">
        <v>636418</v>
      </c>
      <c r="J77" s="38">
        <v>45718</v>
      </c>
      <c r="K77" s="39">
        <f>фев.25!K77+H77-G77</f>
        <v>2671.41</v>
      </c>
    </row>
    <row r="78" spans="1:11" x14ac:dyDescent="0.25">
      <c r="A78" s="11"/>
      <c r="B78" s="14">
        <v>72</v>
      </c>
      <c r="C78" s="39"/>
      <c r="D78" s="39"/>
      <c r="E78" s="39">
        <f t="shared" si="4"/>
        <v>0</v>
      </c>
      <c r="F78" s="46">
        <v>7.33</v>
      </c>
      <c r="G78" s="39">
        <f t="shared" si="5"/>
        <v>0</v>
      </c>
      <c r="H78" s="9"/>
      <c r="I78" s="39"/>
      <c r="J78" s="38"/>
      <c r="K78" s="39">
        <f>фев.25!K78+H78-G78</f>
        <v>0</v>
      </c>
    </row>
    <row r="79" spans="1:11" x14ac:dyDescent="0.25">
      <c r="A79" s="11"/>
      <c r="B79" s="14">
        <v>73</v>
      </c>
      <c r="C79" s="39"/>
      <c r="D79" s="39"/>
      <c r="E79" s="39">
        <f t="shared" si="4"/>
        <v>0</v>
      </c>
      <c r="F79" s="46">
        <v>7.33</v>
      </c>
      <c r="G79" s="39">
        <f t="shared" si="5"/>
        <v>0</v>
      </c>
      <c r="H79" s="9"/>
      <c r="I79" s="39"/>
      <c r="J79" s="38"/>
      <c r="K79" s="39">
        <f>фев.25!K79+H79-G79</f>
        <v>0</v>
      </c>
    </row>
    <row r="80" spans="1:11" x14ac:dyDescent="0.25">
      <c r="A80" s="11"/>
      <c r="B80" s="14">
        <v>74</v>
      </c>
      <c r="C80" s="39">
        <v>115074</v>
      </c>
      <c r="D80" s="39">
        <v>116936</v>
      </c>
      <c r="E80" s="39">
        <f t="shared" si="4"/>
        <v>1862</v>
      </c>
      <c r="F80" s="53">
        <v>0</v>
      </c>
      <c r="G80" s="39">
        <f t="shared" si="5"/>
        <v>0</v>
      </c>
      <c r="H80" s="9"/>
      <c r="I80" s="39"/>
      <c r="J80" s="38"/>
      <c r="K80" s="39">
        <f>фев.25!K80+H80-G80</f>
        <v>0</v>
      </c>
    </row>
    <row r="81" spans="1:11" x14ac:dyDescent="0.25">
      <c r="A81" s="11"/>
      <c r="B81" s="14">
        <v>75</v>
      </c>
      <c r="C81" s="39">
        <v>197</v>
      </c>
      <c r="D81" s="39">
        <v>197</v>
      </c>
      <c r="E81" s="39">
        <f t="shared" si="4"/>
        <v>0</v>
      </c>
      <c r="F81" s="46">
        <v>7.33</v>
      </c>
      <c r="G81" s="39">
        <f t="shared" si="5"/>
        <v>0</v>
      </c>
      <c r="H81" s="9"/>
      <c r="I81" s="39"/>
      <c r="J81" s="38"/>
      <c r="K81" s="39">
        <f>фев.25!K81+H81-G81</f>
        <v>-124.61</v>
      </c>
    </row>
    <row r="82" spans="1:11" x14ac:dyDescent="0.25">
      <c r="A82" s="11"/>
      <c r="B82" s="14">
        <v>76</v>
      </c>
      <c r="C82" s="39">
        <v>123192</v>
      </c>
      <c r="D82" s="39">
        <v>125121</v>
      </c>
      <c r="E82" s="39">
        <f t="shared" si="4"/>
        <v>1929</v>
      </c>
      <c r="F82" s="53">
        <v>5.13</v>
      </c>
      <c r="G82" s="39">
        <f t="shared" si="5"/>
        <v>9895.77</v>
      </c>
      <c r="H82" s="9">
        <v>11019.24</v>
      </c>
      <c r="I82" s="39">
        <v>292093</v>
      </c>
      <c r="J82" s="38">
        <v>45722</v>
      </c>
      <c r="K82" s="39">
        <f>фев.25!K82+H82-G82</f>
        <v>-97.479999999999563</v>
      </c>
    </row>
    <row r="83" spans="1:11" x14ac:dyDescent="0.25">
      <c r="A83" s="11"/>
      <c r="B83" s="14">
        <v>77</v>
      </c>
      <c r="C83" s="39">
        <v>36528</v>
      </c>
      <c r="D83" s="39">
        <v>36829</v>
      </c>
      <c r="E83" s="39">
        <f t="shared" si="4"/>
        <v>301</v>
      </c>
      <c r="F83" s="53">
        <v>5.13</v>
      </c>
      <c r="G83" s="39">
        <f t="shared" si="5"/>
        <v>1544.1299999999999</v>
      </c>
      <c r="H83" s="9">
        <v>2000</v>
      </c>
      <c r="I83" s="39">
        <v>57257</v>
      </c>
      <c r="J83" s="38">
        <v>45747</v>
      </c>
      <c r="K83" s="39">
        <f>фев.25!K83+H83-G83</f>
        <v>-114.96000000000004</v>
      </c>
    </row>
    <row r="84" spans="1:11" x14ac:dyDescent="0.25">
      <c r="A84" s="11"/>
      <c r="B84" s="14">
        <v>78</v>
      </c>
      <c r="C84" s="39"/>
      <c r="D84" s="39"/>
      <c r="E84" s="39">
        <f t="shared" si="4"/>
        <v>0</v>
      </c>
      <c r="F84" s="46">
        <v>7.33</v>
      </c>
      <c r="G84" s="39">
        <f t="shared" si="5"/>
        <v>0</v>
      </c>
      <c r="H84" s="9"/>
      <c r="I84" s="39"/>
      <c r="J84" s="38"/>
      <c r="K84" s="39">
        <f>фев.25!K84+H84-G84</f>
        <v>0</v>
      </c>
    </row>
    <row r="85" spans="1:11" x14ac:dyDescent="0.25">
      <c r="A85" s="11"/>
      <c r="B85" s="14">
        <v>79</v>
      </c>
      <c r="C85" s="39">
        <v>13659</v>
      </c>
      <c r="D85" s="39">
        <v>13777</v>
      </c>
      <c r="E85" s="39">
        <f t="shared" si="4"/>
        <v>118</v>
      </c>
      <c r="F85" s="53">
        <v>0</v>
      </c>
      <c r="G85" s="39">
        <f t="shared" si="5"/>
        <v>0</v>
      </c>
      <c r="H85" s="9"/>
      <c r="I85" s="39"/>
      <c r="J85" s="38"/>
      <c r="K85" s="39">
        <f>фев.25!K85+H85-G85</f>
        <v>0</v>
      </c>
    </row>
    <row r="86" spans="1:11" x14ac:dyDescent="0.25">
      <c r="A86" s="14"/>
      <c r="B86" s="14">
        <v>80</v>
      </c>
      <c r="C86" s="39"/>
      <c r="D86" s="39"/>
      <c r="E86" s="39">
        <f t="shared" si="4"/>
        <v>0</v>
      </c>
      <c r="F86" s="46">
        <v>7.33</v>
      </c>
      <c r="G86" s="39">
        <f t="shared" si="5"/>
        <v>0</v>
      </c>
      <c r="H86" s="9"/>
      <c r="I86" s="39"/>
      <c r="J86" s="38"/>
      <c r="K86" s="39">
        <f>фев.25!K86+H86-G86</f>
        <v>0</v>
      </c>
    </row>
    <row r="87" spans="1:11" x14ac:dyDescent="0.25">
      <c r="A87" s="14"/>
      <c r="B87" s="14">
        <v>81</v>
      </c>
      <c r="C87" s="39">
        <v>53148</v>
      </c>
      <c r="D87" s="39">
        <v>54266</v>
      </c>
      <c r="E87" s="39">
        <f t="shared" si="4"/>
        <v>1118</v>
      </c>
      <c r="F87" s="46">
        <v>7.33</v>
      </c>
      <c r="G87" s="39">
        <f t="shared" si="5"/>
        <v>8194.94</v>
      </c>
      <c r="H87" s="9">
        <v>5000</v>
      </c>
      <c r="I87" s="39">
        <v>320604</v>
      </c>
      <c r="J87" s="38">
        <v>45734</v>
      </c>
      <c r="K87" s="39">
        <f>фев.25!K87+H87-G87</f>
        <v>-2618.3500000000004</v>
      </c>
    </row>
    <row r="88" spans="1:11" x14ac:dyDescent="0.25">
      <c r="A88" s="11"/>
      <c r="B88" s="14">
        <v>82</v>
      </c>
      <c r="C88" s="39">
        <v>5976</v>
      </c>
      <c r="D88" s="39">
        <v>5976</v>
      </c>
      <c r="E88" s="39">
        <f t="shared" si="4"/>
        <v>0</v>
      </c>
      <c r="F88" s="46">
        <v>7.33</v>
      </c>
      <c r="G88" s="39">
        <f t="shared" si="5"/>
        <v>0</v>
      </c>
      <c r="H88" s="9"/>
      <c r="I88" s="39"/>
      <c r="J88" s="38"/>
      <c r="K88" s="39">
        <f>фев.25!K88+H88-G88</f>
        <v>123.51999999999998</v>
      </c>
    </row>
    <row r="89" spans="1:11" x14ac:dyDescent="0.25">
      <c r="A89" s="11"/>
      <c r="B89" s="14">
        <v>83</v>
      </c>
      <c r="C89" s="39"/>
      <c r="D89" s="39"/>
      <c r="E89" s="39">
        <f t="shared" si="4"/>
        <v>0</v>
      </c>
      <c r="F89" s="46">
        <v>7.33</v>
      </c>
      <c r="G89" s="39">
        <f t="shared" si="5"/>
        <v>0</v>
      </c>
      <c r="H89" s="9"/>
      <c r="I89" s="39"/>
      <c r="J89" s="38"/>
      <c r="K89" s="39">
        <f>фев.25!K89+H89-G89</f>
        <v>0</v>
      </c>
    </row>
    <row r="90" spans="1:11" x14ac:dyDescent="0.25">
      <c r="A90" s="11"/>
      <c r="B90" s="14">
        <v>84</v>
      </c>
      <c r="C90" s="39">
        <v>2925</v>
      </c>
      <c r="D90" s="39">
        <v>2925</v>
      </c>
      <c r="E90" s="39">
        <f t="shared" si="4"/>
        <v>0</v>
      </c>
      <c r="F90" s="46">
        <v>7.33</v>
      </c>
      <c r="G90" s="39">
        <f t="shared" si="5"/>
        <v>0</v>
      </c>
      <c r="H90" s="9"/>
      <c r="I90" s="39"/>
      <c r="J90" s="38"/>
      <c r="K90" s="39">
        <f>фев.25!K90+H90-G90</f>
        <v>0</v>
      </c>
    </row>
    <row r="91" spans="1:11" x14ac:dyDescent="0.25">
      <c r="A91" s="11"/>
      <c r="B91" s="14">
        <v>85</v>
      </c>
      <c r="C91" s="39"/>
      <c r="D91" s="39"/>
      <c r="E91" s="39">
        <f t="shared" si="4"/>
        <v>0</v>
      </c>
      <c r="F91" s="46">
        <v>7.33</v>
      </c>
      <c r="G91" s="39">
        <f t="shared" si="5"/>
        <v>0</v>
      </c>
      <c r="H91" s="9"/>
      <c r="I91" s="39"/>
      <c r="J91" s="38"/>
      <c r="K91" s="39">
        <f>фев.25!K91+H91-G91</f>
        <v>0</v>
      </c>
    </row>
    <row r="92" spans="1:11" x14ac:dyDescent="0.25">
      <c r="A92" s="11"/>
      <c r="B92" s="14">
        <v>86</v>
      </c>
      <c r="C92" s="39">
        <v>15143</v>
      </c>
      <c r="D92" s="39">
        <v>15512</v>
      </c>
      <c r="E92" s="39">
        <f t="shared" si="4"/>
        <v>369</v>
      </c>
      <c r="F92" s="61">
        <v>0</v>
      </c>
      <c r="G92" s="39">
        <f t="shared" si="5"/>
        <v>0</v>
      </c>
      <c r="H92" s="9"/>
      <c r="I92" s="39"/>
      <c r="J92" s="38"/>
      <c r="K92" s="39">
        <f>фев.25!K92+H92-G92</f>
        <v>0</v>
      </c>
    </row>
    <row r="93" spans="1:11" x14ac:dyDescent="0.25">
      <c r="A93" s="11"/>
      <c r="B93" s="14">
        <v>87</v>
      </c>
      <c r="C93" s="39">
        <v>19682</v>
      </c>
      <c r="D93" s="39">
        <v>20065</v>
      </c>
      <c r="E93" s="39">
        <f t="shared" si="4"/>
        <v>383</v>
      </c>
      <c r="F93" s="46">
        <v>7.33</v>
      </c>
      <c r="G93" s="39">
        <f t="shared" si="5"/>
        <v>2807.39</v>
      </c>
      <c r="H93" s="9">
        <v>3000</v>
      </c>
      <c r="I93" s="39">
        <v>571037</v>
      </c>
      <c r="J93" s="38">
        <v>45723</v>
      </c>
      <c r="K93" s="39">
        <f>фев.25!K93+H93-G93</f>
        <v>-3054.58</v>
      </c>
    </row>
    <row r="94" spans="1:11" x14ac:dyDescent="0.25">
      <c r="A94" s="11"/>
      <c r="B94" s="14">
        <v>88</v>
      </c>
      <c r="C94" s="39">
        <v>70662</v>
      </c>
      <c r="D94" s="39">
        <v>73156</v>
      </c>
      <c r="E94" s="39">
        <f t="shared" si="4"/>
        <v>2494</v>
      </c>
      <c r="F94" s="46">
        <v>7.33</v>
      </c>
      <c r="G94" s="39">
        <f t="shared" si="5"/>
        <v>18281.02</v>
      </c>
      <c r="H94" s="9">
        <v>17363</v>
      </c>
      <c r="I94" s="39">
        <v>284825</v>
      </c>
      <c r="J94" s="38">
        <v>45719</v>
      </c>
      <c r="K94" s="39">
        <f>фев.25!K94+H94-G94</f>
        <v>435.70000000000073</v>
      </c>
    </row>
    <row r="95" spans="1:11" x14ac:dyDescent="0.25">
      <c r="A95" s="11"/>
      <c r="B95" s="14">
        <v>89</v>
      </c>
      <c r="C95" s="39">
        <v>81853</v>
      </c>
      <c r="D95" s="39">
        <v>84141</v>
      </c>
      <c r="E95" s="39">
        <f t="shared" si="4"/>
        <v>2288</v>
      </c>
      <c r="F95" s="46">
        <v>7.33</v>
      </c>
      <c r="G95" s="39">
        <f t="shared" si="5"/>
        <v>16771.04</v>
      </c>
      <c r="H95" s="9">
        <v>15466.3</v>
      </c>
      <c r="I95" s="39">
        <v>38043</v>
      </c>
      <c r="J95" s="38">
        <v>45733</v>
      </c>
      <c r="K95" s="39">
        <f>фев.25!K95+H95-G95</f>
        <v>-1238.7700000000004</v>
      </c>
    </row>
    <row r="96" spans="1:11" x14ac:dyDescent="0.25">
      <c r="A96" s="11"/>
      <c r="B96" s="14">
        <v>90</v>
      </c>
      <c r="C96" s="39">
        <v>12178</v>
      </c>
      <c r="D96" s="39">
        <v>12178</v>
      </c>
      <c r="E96" s="39">
        <f t="shared" si="4"/>
        <v>0</v>
      </c>
      <c r="F96" s="46">
        <v>7.33</v>
      </c>
      <c r="G96" s="39">
        <f t="shared" si="5"/>
        <v>0</v>
      </c>
      <c r="H96" s="9"/>
      <c r="I96" s="39"/>
      <c r="J96" s="38"/>
      <c r="K96" s="39">
        <f>фев.25!K96+H96-G96</f>
        <v>0</v>
      </c>
    </row>
    <row r="97" spans="1:11" x14ac:dyDescent="0.25">
      <c r="A97" s="11"/>
      <c r="B97" s="14">
        <v>91</v>
      </c>
      <c r="C97" s="39">
        <v>610</v>
      </c>
      <c r="D97" s="39">
        <v>614</v>
      </c>
      <c r="E97" s="39">
        <f t="shared" si="4"/>
        <v>4</v>
      </c>
      <c r="F97" s="46">
        <v>7.33</v>
      </c>
      <c r="G97" s="39">
        <f t="shared" si="5"/>
        <v>29.32</v>
      </c>
      <c r="H97" s="9"/>
      <c r="I97" s="39"/>
      <c r="J97" s="38"/>
      <c r="K97" s="39">
        <f>фев.25!K97+H97-G97</f>
        <v>-65.97</v>
      </c>
    </row>
    <row r="98" spans="1:11" x14ac:dyDescent="0.25">
      <c r="A98" s="11"/>
      <c r="B98" s="14">
        <v>92</v>
      </c>
      <c r="C98" s="39">
        <v>1121</v>
      </c>
      <c r="D98" s="39">
        <v>1121</v>
      </c>
      <c r="E98" s="39">
        <f t="shared" si="4"/>
        <v>0</v>
      </c>
      <c r="F98" s="46">
        <v>7.33</v>
      </c>
      <c r="G98" s="39">
        <f t="shared" si="5"/>
        <v>0</v>
      </c>
      <c r="H98" s="9"/>
      <c r="I98" s="39"/>
      <c r="J98" s="38"/>
      <c r="K98" s="39">
        <f>фев.25!K98+H98-G98</f>
        <v>0</v>
      </c>
    </row>
    <row r="99" spans="1:11" x14ac:dyDescent="0.25">
      <c r="A99" s="11"/>
      <c r="B99" s="14">
        <v>93</v>
      </c>
      <c r="C99" s="39"/>
      <c r="D99" s="39"/>
      <c r="E99" s="39">
        <f t="shared" si="4"/>
        <v>0</v>
      </c>
      <c r="F99" s="46">
        <v>7.33</v>
      </c>
      <c r="G99" s="39">
        <f t="shared" si="5"/>
        <v>0</v>
      </c>
      <c r="H99" s="9"/>
      <c r="I99" s="39"/>
      <c r="J99" s="38"/>
      <c r="K99" s="39">
        <f>фев.25!K99+H99-G99</f>
        <v>0</v>
      </c>
    </row>
    <row r="100" spans="1:11" x14ac:dyDescent="0.25">
      <c r="A100" s="14"/>
      <c r="B100" s="14">
        <v>94</v>
      </c>
      <c r="C100" s="39">
        <v>14496</v>
      </c>
      <c r="D100" s="39">
        <v>14496</v>
      </c>
      <c r="E100" s="39">
        <f t="shared" si="4"/>
        <v>0</v>
      </c>
      <c r="F100" s="46">
        <v>7.33</v>
      </c>
      <c r="G100" s="39">
        <f t="shared" si="5"/>
        <v>0</v>
      </c>
      <c r="H100" s="9"/>
      <c r="I100" s="39"/>
      <c r="J100" s="38"/>
      <c r="K100" s="39">
        <f>фев.25!K100+H100-G100</f>
        <v>0</v>
      </c>
    </row>
    <row r="101" spans="1:11" x14ac:dyDescent="0.25">
      <c r="A101" s="11"/>
      <c r="B101" s="14">
        <v>95</v>
      </c>
      <c r="C101" s="39"/>
      <c r="D101" s="39"/>
      <c r="E101" s="39">
        <f t="shared" si="4"/>
        <v>0</v>
      </c>
      <c r="F101" s="46">
        <v>7.33</v>
      </c>
      <c r="G101" s="39">
        <f t="shared" si="5"/>
        <v>0</v>
      </c>
      <c r="H101" s="9"/>
      <c r="I101" s="39"/>
      <c r="J101" s="38"/>
      <c r="K101" s="39">
        <f>фев.25!K101+H101-G101</f>
        <v>0</v>
      </c>
    </row>
    <row r="102" spans="1:11" x14ac:dyDescent="0.25">
      <c r="A102" s="11"/>
      <c r="B102" s="14">
        <v>96</v>
      </c>
      <c r="C102" s="39">
        <v>54492</v>
      </c>
      <c r="D102" s="39">
        <v>55062</v>
      </c>
      <c r="E102" s="39">
        <f t="shared" si="4"/>
        <v>570</v>
      </c>
      <c r="F102" s="53">
        <v>0</v>
      </c>
      <c r="G102" s="39">
        <f>F102*E102</f>
        <v>0</v>
      </c>
      <c r="H102" s="9"/>
      <c r="I102" s="39"/>
      <c r="J102" s="38"/>
      <c r="K102" s="39">
        <f>фев.25!K102+H102-G102</f>
        <v>0</v>
      </c>
    </row>
    <row r="103" spans="1:11" x14ac:dyDescent="0.25">
      <c r="A103" s="11"/>
      <c r="B103" s="14">
        <v>97</v>
      </c>
      <c r="C103" s="39">
        <v>62400</v>
      </c>
      <c r="D103" s="39">
        <v>62765</v>
      </c>
      <c r="E103" s="39">
        <f t="shared" ref="E103:E134" si="6">D103-C103</f>
        <v>365</v>
      </c>
      <c r="F103" s="46">
        <v>7.33</v>
      </c>
      <c r="G103" s="39">
        <f t="shared" ref="G103:G134" si="7">F103*E103</f>
        <v>2675.45</v>
      </c>
      <c r="H103" s="9"/>
      <c r="I103" s="39"/>
      <c r="J103" s="38"/>
      <c r="K103" s="39">
        <f>фев.25!K103+H103-G103</f>
        <v>-7491.26</v>
      </c>
    </row>
    <row r="104" spans="1:11" x14ac:dyDescent="0.25">
      <c r="A104" s="11"/>
      <c r="B104" s="14">
        <v>98</v>
      </c>
      <c r="C104" s="39">
        <v>24506</v>
      </c>
      <c r="D104" s="39">
        <v>24993</v>
      </c>
      <c r="E104" s="39">
        <f t="shared" si="6"/>
        <v>487</v>
      </c>
      <c r="F104" s="61">
        <v>5.13</v>
      </c>
      <c r="G104" s="39">
        <f t="shared" si="7"/>
        <v>2498.31</v>
      </c>
      <c r="H104" s="9">
        <v>1800</v>
      </c>
      <c r="I104" s="39">
        <v>117896</v>
      </c>
      <c r="J104" s="38">
        <v>45722</v>
      </c>
      <c r="K104" s="39">
        <f>фев.25!K104+H104-G104</f>
        <v>-1302.0699999999997</v>
      </c>
    </row>
    <row r="105" spans="1:11" x14ac:dyDescent="0.25">
      <c r="A105" s="11"/>
      <c r="B105" s="14">
        <v>99</v>
      </c>
      <c r="C105" s="39">
        <v>135795</v>
      </c>
      <c r="D105" s="39">
        <v>136594</v>
      </c>
      <c r="E105" s="39">
        <f t="shared" si="6"/>
        <v>799</v>
      </c>
      <c r="F105" s="61">
        <v>5.13</v>
      </c>
      <c r="G105" s="39">
        <f t="shared" si="7"/>
        <v>4098.87</v>
      </c>
      <c r="H105" s="9">
        <v>2868</v>
      </c>
      <c r="I105" s="39">
        <v>406691</v>
      </c>
      <c r="J105" s="38">
        <v>45726</v>
      </c>
      <c r="K105" s="39">
        <f>фев.25!K105+H105-G105</f>
        <v>-1672.3000000000002</v>
      </c>
    </row>
    <row r="106" spans="1:11" x14ac:dyDescent="0.25">
      <c r="A106" s="11"/>
      <c r="B106" s="14">
        <v>100</v>
      </c>
      <c r="C106" s="39">
        <v>25125</v>
      </c>
      <c r="D106" s="39">
        <v>25680</v>
      </c>
      <c r="E106" s="39">
        <f t="shared" si="6"/>
        <v>555</v>
      </c>
      <c r="F106" s="46">
        <v>7.33</v>
      </c>
      <c r="G106" s="39">
        <f t="shared" si="7"/>
        <v>4068.15</v>
      </c>
      <c r="H106" s="9"/>
      <c r="I106" s="39"/>
      <c r="J106" s="38"/>
      <c r="K106" s="39">
        <f>фев.25!K106+H106-G106</f>
        <v>-14696.65</v>
      </c>
    </row>
    <row r="107" spans="1:11" x14ac:dyDescent="0.25">
      <c r="A107" s="11"/>
      <c r="B107" s="14">
        <v>101</v>
      </c>
      <c r="C107" s="39"/>
      <c r="D107" s="39"/>
      <c r="E107" s="39">
        <f t="shared" si="6"/>
        <v>0</v>
      </c>
      <c r="F107" s="46">
        <v>7.33</v>
      </c>
      <c r="G107" s="39">
        <f t="shared" si="7"/>
        <v>0</v>
      </c>
      <c r="H107" s="9"/>
      <c r="I107" s="39"/>
      <c r="J107" s="38"/>
      <c r="K107" s="39">
        <f>фев.25!K107+H107-G107</f>
        <v>0</v>
      </c>
    </row>
    <row r="108" spans="1:11" x14ac:dyDescent="0.25">
      <c r="A108" s="11"/>
      <c r="B108" s="14">
        <v>102</v>
      </c>
      <c r="C108" s="39"/>
      <c r="D108" s="39"/>
      <c r="E108" s="39">
        <f t="shared" si="6"/>
        <v>0</v>
      </c>
      <c r="F108" s="46">
        <v>7.33</v>
      </c>
      <c r="G108" s="39">
        <f t="shared" si="7"/>
        <v>0</v>
      </c>
      <c r="H108" s="9"/>
      <c r="I108" s="39"/>
      <c r="J108" s="38"/>
      <c r="K108" s="39">
        <f>фев.25!K108+H108-G108</f>
        <v>0</v>
      </c>
    </row>
    <row r="109" spans="1:11" x14ac:dyDescent="0.25">
      <c r="A109" s="11"/>
      <c r="B109" s="14">
        <v>103</v>
      </c>
      <c r="C109" s="39">
        <v>14766</v>
      </c>
      <c r="D109" s="39">
        <v>15023</v>
      </c>
      <c r="E109" s="39">
        <f t="shared" si="6"/>
        <v>257</v>
      </c>
      <c r="F109" s="53">
        <v>5.13</v>
      </c>
      <c r="G109" s="39">
        <f t="shared" si="7"/>
        <v>1318.41</v>
      </c>
      <c r="H109" s="9">
        <v>3455.2</v>
      </c>
      <c r="I109" s="39">
        <v>458180</v>
      </c>
      <c r="J109" s="38">
        <v>45744</v>
      </c>
      <c r="K109" s="39">
        <f>фев.25!K109+H109-G109</f>
        <v>-346.13000000000034</v>
      </c>
    </row>
    <row r="110" spans="1:11" x14ac:dyDescent="0.25">
      <c r="A110" s="11"/>
      <c r="B110" s="14">
        <v>104</v>
      </c>
      <c r="C110" s="39">
        <v>9717</v>
      </c>
      <c r="D110" s="39">
        <v>9874</v>
      </c>
      <c r="E110" s="39">
        <f t="shared" si="6"/>
        <v>157</v>
      </c>
      <c r="F110" s="46">
        <v>7.33</v>
      </c>
      <c r="G110" s="39">
        <f t="shared" si="7"/>
        <v>1150.81</v>
      </c>
      <c r="H110" s="9"/>
      <c r="I110" s="39"/>
      <c r="J110" s="38"/>
      <c r="K110" s="39">
        <f>фев.25!K110+H110-G110</f>
        <v>-882.75</v>
      </c>
    </row>
    <row r="111" spans="1:11" x14ac:dyDescent="0.25">
      <c r="A111" s="11"/>
      <c r="B111" s="14">
        <v>105</v>
      </c>
      <c r="C111" s="39">
        <v>1990</v>
      </c>
      <c r="D111" s="39">
        <v>2173</v>
      </c>
      <c r="E111" s="39">
        <f t="shared" si="6"/>
        <v>183</v>
      </c>
      <c r="F111" s="46">
        <v>7.33</v>
      </c>
      <c r="G111" s="39">
        <f t="shared" si="7"/>
        <v>1341.39</v>
      </c>
      <c r="H111" s="9"/>
      <c r="I111" s="39"/>
      <c r="J111" s="38"/>
      <c r="K111" s="39">
        <f>фев.25!K111+H111-G111</f>
        <v>4973.41</v>
      </c>
    </row>
    <row r="112" spans="1:11" x14ac:dyDescent="0.25">
      <c r="A112" s="11"/>
      <c r="B112" s="14">
        <v>106</v>
      </c>
      <c r="C112" s="39"/>
      <c r="D112" s="39"/>
      <c r="E112" s="39">
        <f t="shared" si="6"/>
        <v>0</v>
      </c>
      <c r="F112" s="46">
        <v>7.33</v>
      </c>
      <c r="G112" s="39">
        <f t="shared" si="7"/>
        <v>0</v>
      </c>
      <c r="H112" s="9"/>
      <c r="I112" s="39"/>
      <c r="J112" s="38"/>
      <c r="K112" s="39">
        <f>фев.25!K112+H112-G112</f>
        <v>0</v>
      </c>
    </row>
    <row r="113" spans="1:11" x14ac:dyDescent="0.25">
      <c r="A113" s="11"/>
      <c r="B113" s="14">
        <v>107</v>
      </c>
      <c r="C113" s="39">
        <v>1502</v>
      </c>
      <c r="D113" s="39">
        <v>1502</v>
      </c>
      <c r="E113" s="39">
        <f t="shared" si="6"/>
        <v>0</v>
      </c>
      <c r="F113" s="46">
        <v>7.33</v>
      </c>
      <c r="G113" s="39">
        <f t="shared" si="7"/>
        <v>0</v>
      </c>
      <c r="H113" s="9"/>
      <c r="I113" s="39"/>
      <c r="J113" s="38"/>
      <c r="K113" s="39">
        <f>фев.25!K113+H113-G113</f>
        <v>-131.94</v>
      </c>
    </row>
    <row r="114" spans="1:11" x14ac:dyDescent="0.25">
      <c r="A114" s="11"/>
      <c r="B114" s="14">
        <v>108</v>
      </c>
      <c r="C114" s="39"/>
      <c r="D114" s="39"/>
      <c r="E114" s="39">
        <f t="shared" si="6"/>
        <v>0</v>
      </c>
      <c r="F114" s="46">
        <v>7.33</v>
      </c>
      <c r="G114" s="39">
        <f t="shared" si="7"/>
        <v>0</v>
      </c>
      <c r="H114" s="9"/>
      <c r="I114" s="39"/>
      <c r="J114" s="38"/>
      <c r="K114" s="39">
        <f>фев.25!K114+H114-G114</f>
        <v>0</v>
      </c>
    </row>
    <row r="115" spans="1:11" x14ac:dyDescent="0.25">
      <c r="A115" s="11"/>
      <c r="B115" s="14">
        <v>109</v>
      </c>
      <c r="C115" s="39"/>
      <c r="D115" s="39"/>
      <c r="E115" s="39">
        <f t="shared" si="6"/>
        <v>0</v>
      </c>
      <c r="F115" s="46">
        <v>7.33</v>
      </c>
      <c r="G115" s="39">
        <f t="shared" si="7"/>
        <v>0</v>
      </c>
      <c r="H115" s="9"/>
      <c r="I115" s="39"/>
      <c r="J115" s="38"/>
      <c r="K115" s="39">
        <f>фев.25!K115+H115-G115</f>
        <v>0</v>
      </c>
    </row>
    <row r="116" spans="1:11" x14ac:dyDescent="0.25">
      <c r="A116" s="11"/>
      <c r="B116" s="14">
        <v>110</v>
      </c>
      <c r="C116" s="39"/>
      <c r="D116" s="39"/>
      <c r="E116" s="39">
        <f t="shared" si="6"/>
        <v>0</v>
      </c>
      <c r="F116" s="46">
        <v>7.33</v>
      </c>
      <c r="G116" s="39">
        <f t="shared" si="7"/>
        <v>0</v>
      </c>
      <c r="H116" s="9"/>
      <c r="I116" s="39"/>
      <c r="J116" s="38"/>
      <c r="K116" s="39">
        <f>фев.25!K116+H116-G116</f>
        <v>0</v>
      </c>
    </row>
    <row r="117" spans="1:11" x14ac:dyDescent="0.25">
      <c r="A117" s="11"/>
      <c r="B117" s="14">
        <v>111</v>
      </c>
      <c r="C117" s="39">
        <v>14339</v>
      </c>
      <c r="D117" s="39">
        <v>14596</v>
      </c>
      <c r="E117" s="39">
        <f t="shared" si="6"/>
        <v>257</v>
      </c>
      <c r="F117" s="46">
        <v>7.33</v>
      </c>
      <c r="G117" s="39">
        <f t="shared" si="7"/>
        <v>1883.81</v>
      </c>
      <c r="H117" s="9"/>
      <c r="I117" s="39"/>
      <c r="J117" s="38"/>
      <c r="K117" s="39">
        <f>фев.25!K117+H117-G117</f>
        <v>-1677.63</v>
      </c>
    </row>
    <row r="118" spans="1:11" x14ac:dyDescent="0.25">
      <c r="A118" s="11"/>
      <c r="B118" s="14">
        <v>112</v>
      </c>
      <c r="C118" s="39">
        <v>126072</v>
      </c>
      <c r="D118" s="39">
        <v>128871</v>
      </c>
      <c r="E118" s="39">
        <f t="shared" si="6"/>
        <v>2799</v>
      </c>
      <c r="F118" s="53">
        <v>0</v>
      </c>
      <c r="G118" s="39">
        <f t="shared" si="7"/>
        <v>0</v>
      </c>
      <c r="H118" s="9"/>
      <c r="I118" s="39"/>
      <c r="J118" s="38"/>
      <c r="K118" s="39">
        <f>фев.25!K118+H118-G118</f>
        <v>0</v>
      </c>
    </row>
    <row r="119" spans="1:11" x14ac:dyDescent="0.25">
      <c r="A119" s="11"/>
      <c r="B119" s="14">
        <v>113</v>
      </c>
      <c r="C119" s="39"/>
      <c r="D119" s="39"/>
      <c r="E119" s="39">
        <f t="shared" si="6"/>
        <v>0</v>
      </c>
      <c r="F119" s="46">
        <v>7.33</v>
      </c>
      <c r="G119" s="39">
        <f t="shared" si="7"/>
        <v>0</v>
      </c>
      <c r="H119" s="9"/>
      <c r="I119" s="39"/>
      <c r="J119" s="38"/>
      <c r="K119" s="39">
        <f>фев.25!K119+H119-G119</f>
        <v>0</v>
      </c>
    </row>
    <row r="120" spans="1:11" x14ac:dyDescent="0.25">
      <c r="A120" s="14"/>
      <c r="B120" s="14">
        <v>114</v>
      </c>
      <c r="C120" s="39">
        <v>7214</v>
      </c>
      <c r="D120" s="39">
        <v>7214</v>
      </c>
      <c r="E120" s="39">
        <f t="shared" si="6"/>
        <v>0</v>
      </c>
      <c r="F120" s="46">
        <v>7.33</v>
      </c>
      <c r="G120" s="39">
        <f t="shared" si="7"/>
        <v>0</v>
      </c>
      <c r="H120" s="9"/>
      <c r="I120" s="39"/>
      <c r="J120" s="38"/>
      <c r="K120" s="39">
        <f>фев.25!K120+H120-G120</f>
        <v>0</v>
      </c>
    </row>
    <row r="121" spans="1:11" x14ac:dyDescent="0.25">
      <c r="A121" s="11"/>
      <c r="B121" s="14">
        <v>115</v>
      </c>
      <c r="C121" s="39">
        <v>42959</v>
      </c>
      <c r="D121" s="39">
        <v>43809</v>
      </c>
      <c r="E121" s="39">
        <f t="shared" si="6"/>
        <v>850</v>
      </c>
      <c r="F121" s="53">
        <v>0</v>
      </c>
      <c r="G121" s="39">
        <f t="shared" si="7"/>
        <v>0</v>
      </c>
      <c r="H121" s="9"/>
      <c r="I121" s="39"/>
      <c r="J121" s="38"/>
      <c r="K121" s="39">
        <f>фев.25!K121+H121-G121</f>
        <v>0</v>
      </c>
    </row>
    <row r="122" spans="1:11" x14ac:dyDescent="0.25">
      <c r="A122" s="11"/>
      <c r="B122" s="14">
        <v>116</v>
      </c>
      <c r="C122" s="39">
        <v>54234</v>
      </c>
      <c r="D122" s="39">
        <v>54999</v>
      </c>
      <c r="E122" s="39">
        <f t="shared" si="6"/>
        <v>765</v>
      </c>
      <c r="F122" s="53">
        <v>0</v>
      </c>
      <c r="G122" s="39">
        <f t="shared" si="7"/>
        <v>0</v>
      </c>
      <c r="H122" s="9"/>
      <c r="I122" s="39"/>
      <c r="J122" s="38"/>
      <c r="K122" s="39">
        <f>фев.25!K122+H122-G122</f>
        <v>0</v>
      </c>
    </row>
    <row r="123" spans="1:11" x14ac:dyDescent="0.25">
      <c r="A123" s="11"/>
      <c r="B123" s="14">
        <v>117</v>
      </c>
      <c r="C123" s="39">
        <v>85700</v>
      </c>
      <c r="D123" s="39">
        <v>88336</v>
      </c>
      <c r="E123" s="39">
        <f t="shared" si="6"/>
        <v>2636</v>
      </c>
      <c r="F123" s="53">
        <v>0</v>
      </c>
      <c r="G123" s="39">
        <f t="shared" si="7"/>
        <v>0</v>
      </c>
      <c r="H123" s="9"/>
      <c r="I123" s="39"/>
      <c r="J123" s="38"/>
      <c r="K123" s="39">
        <f>фев.25!K123+H123-G123</f>
        <v>0</v>
      </c>
    </row>
    <row r="124" spans="1:11" x14ac:dyDescent="0.25">
      <c r="A124" s="11"/>
      <c r="B124" s="14">
        <v>118</v>
      </c>
      <c r="C124" s="39">
        <v>6649</v>
      </c>
      <c r="D124" s="39">
        <v>6723</v>
      </c>
      <c r="E124" s="39">
        <f t="shared" si="6"/>
        <v>74</v>
      </c>
      <c r="F124" s="46">
        <v>7.33</v>
      </c>
      <c r="G124" s="39">
        <f t="shared" si="7"/>
        <v>542.41999999999996</v>
      </c>
      <c r="H124" s="9">
        <v>300</v>
      </c>
      <c r="I124" s="39">
        <v>881755</v>
      </c>
      <c r="J124" s="38">
        <v>45728</v>
      </c>
      <c r="K124" s="39">
        <f>фев.25!K124+H124-G124</f>
        <v>-741.92</v>
      </c>
    </row>
    <row r="125" spans="1:11" x14ac:dyDescent="0.25">
      <c r="A125" s="11"/>
      <c r="B125" s="14">
        <v>119</v>
      </c>
      <c r="C125" s="39">
        <v>32447</v>
      </c>
      <c r="D125" s="39">
        <v>32814</v>
      </c>
      <c r="E125" s="39">
        <f t="shared" si="6"/>
        <v>367</v>
      </c>
      <c r="F125" s="46">
        <v>7.33</v>
      </c>
      <c r="G125" s="39">
        <f t="shared" si="7"/>
        <v>2690.11</v>
      </c>
      <c r="H125" s="9"/>
      <c r="I125" s="39"/>
      <c r="J125" s="38"/>
      <c r="K125" s="39">
        <f>фев.25!K125+H125-G125</f>
        <v>22112.920000000002</v>
      </c>
    </row>
    <row r="126" spans="1:11" x14ac:dyDescent="0.25">
      <c r="A126" s="11"/>
      <c r="B126" s="14">
        <v>120</v>
      </c>
      <c r="C126" s="39"/>
      <c r="D126" s="39"/>
      <c r="E126" s="39">
        <f t="shared" si="6"/>
        <v>0</v>
      </c>
      <c r="F126" s="46">
        <v>7.33</v>
      </c>
      <c r="G126" s="39">
        <f t="shared" si="7"/>
        <v>0</v>
      </c>
      <c r="H126" s="9"/>
      <c r="I126" s="39"/>
      <c r="J126" s="38"/>
      <c r="K126" s="39">
        <f>фев.25!K126+H126-G126</f>
        <v>0</v>
      </c>
    </row>
    <row r="127" spans="1:11" x14ac:dyDescent="0.25">
      <c r="A127" s="11"/>
      <c r="B127" s="14">
        <v>121</v>
      </c>
      <c r="C127" s="39"/>
      <c r="D127" s="39"/>
      <c r="E127" s="39">
        <f t="shared" si="6"/>
        <v>0</v>
      </c>
      <c r="F127" s="46">
        <v>7.33</v>
      </c>
      <c r="G127" s="39">
        <f t="shared" si="7"/>
        <v>0</v>
      </c>
      <c r="H127" s="9"/>
      <c r="I127" s="39"/>
      <c r="J127" s="38"/>
      <c r="K127" s="39">
        <f>фев.25!K127+H127-G127</f>
        <v>0</v>
      </c>
    </row>
    <row r="128" spans="1:11" x14ac:dyDescent="0.25">
      <c r="A128" s="11"/>
      <c r="B128" s="14">
        <v>122</v>
      </c>
      <c r="C128" s="39"/>
      <c r="D128" s="39"/>
      <c r="E128" s="39">
        <f t="shared" si="6"/>
        <v>0</v>
      </c>
      <c r="F128" s="46">
        <v>7.33</v>
      </c>
      <c r="G128" s="39">
        <f t="shared" si="7"/>
        <v>0</v>
      </c>
      <c r="H128" s="9"/>
      <c r="I128" s="39"/>
      <c r="J128" s="38"/>
      <c r="K128" s="39">
        <f>фев.25!K128+H128-G128</f>
        <v>0</v>
      </c>
    </row>
    <row r="129" spans="1:11" x14ac:dyDescent="0.25">
      <c r="A129" s="11"/>
      <c r="B129" s="14">
        <v>123</v>
      </c>
      <c r="C129" s="39"/>
      <c r="D129" s="39"/>
      <c r="E129" s="39">
        <f t="shared" si="6"/>
        <v>0</v>
      </c>
      <c r="F129" s="46">
        <v>7.33</v>
      </c>
      <c r="G129" s="39">
        <f t="shared" si="7"/>
        <v>0</v>
      </c>
      <c r="H129" s="9"/>
      <c r="I129" s="39"/>
      <c r="J129" s="38"/>
      <c r="K129" s="39">
        <f>фев.25!K129+H129-G129</f>
        <v>0</v>
      </c>
    </row>
    <row r="130" spans="1:11" x14ac:dyDescent="0.25">
      <c r="A130" s="11"/>
      <c r="B130" s="14">
        <v>124</v>
      </c>
      <c r="C130" s="39"/>
      <c r="D130" s="39"/>
      <c r="E130" s="39">
        <f t="shared" si="6"/>
        <v>0</v>
      </c>
      <c r="F130" s="46">
        <v>7.33</v>
      </c>
      <c r="G130" s="39">
        <f t="shared" si="7"/>
        <v>0</v>
      </c>
      <c r="H130" s="9"/>
      <c r="I130" s="39"/>
      <c r="J130" s="38"/>
      <c r="K130" s="39">
        <f>фев.25!K130+H130-G130</f>
        <v>0</v>
      </c>
    </row>
    <row r="131" spans="1:11" x14ac:dyDescent="0.25">
      <c r="A131" s="11"/>
      <c r="B131" s="14">
        <v>125</v>
      </c>
      <c r="C131" s="39"/>
      <c r="D131" s="39"/>
      <c r="E131" s="39">
        <f t="shared" si="6"/>
        <v>0</v>
      </c>
      <c r="F131" s="46">
        <v>7.33</v>
      </c>
      <c r="G131" s="39">
        <f t="shared" si="7"/>
        <v>0</v>
      </c>
      <c r="H131" s="9"/>
      <c r="I131" s="39"/>
      <c r="J131" s="38"/>
      <c r="K131" s="39">
        <f>фев.25!K131+H131-G131</f>
        <v>0</v>
      </c>
    </row>
    <row r="132" spans="1:11" x14ac:dyDescent="0.25">
      <c r="A132" s="11"/>
      <c r="B132" s="14">
        <v>126</v>
      </c>
      <c r="C132" s="39"/>
      <c r="D132" s="39"/>
      <c r="E132" s="39">
        <f t="shared" si="6"/>
        <v>0</v>
      </c>
      <c r="F132" s="46">
        <v>7.33</v>
      </c>
      <c r="G132" s="39">
        <f t="shared" si="7"/>
        <v>0</v>
      </c>
      <c r="H132" s="9"/>
      <c r="I132" s="39"/>
      <c r="J132" s="38"/>
      <c r="K132" s="39">
        <f>фев.25!K132+H132-G132</f>
        <v>0</v>
      </c>
    </row>
    <row r="133" spans="1:11" x14ac:dyDescent="0.25">
      <c r="A133" s="11"/>
      <c r="B133" s="14">
        <v>127</v>
      </c>
      <c r="C133" s="39"/>
      <c r="D133" s="39"/>
      <c r="E133" s="39">
        <f t="shared" si="6"/>
        <v>0</v>
      </c>
      <c r="F133" s="46">
        <v>7.33</v>
      </c>
      <c r="G133" s="39">
        <f t="shared" si="7"/>
        <v>0</v>
      </c>
      <c r="H133" s="9"/>
      <c r="I133" s="39"/>
      <c r="J133" s="38"/>
      <c r="K133" s="39">
        <f>фев.25!K133+H133-G133</f>
        <v>0</v>
      </c>
    </row>
    <row r="134" spans="1:11" x14ac:dyDescent="0.25">
      <c r="A134" s="11"/>
      <c r="B134" s="14">
        <v>128</v>
      </c>
      <c r="C134" s="39"/>
      <c r="D134" s="39"/>
      <c r="E134" s="39">
        <f t="shared" si="6"/>
        <v>0</v>
      </c>
      <c r="F134" s="46">
        <v>7.33</v>
      </c>
      <c r="G134" s="39">
        <f t="shared" si="7"/>
        <v>0</v>
      </c>
      <c r="H134" s="9"/>
      <c r="I134" s="39"/>
      <c r="J134" s="38"/>
      <c r="K134" s="39">
        <f>фев.25!K134+H134-G134</f>
        <v>0</v>
      </c>
    </row>
    <row r="135" spans="1:11" x14ac:dyDescent="0.25">
      <c r="A135" s="11"/>
      <c r="B135" s="14">
        <v>129</v>
      </c>
      <c r="C135" s="39"/>
      <c r="D135" s="39"/>
      <c r="E135" s="39">
        <f t="shared" ref="E135:E163" si="8">D135-C135</f>
        <v>0</v>
      </c>
      <c r="F135" s="46">
        <v>7.33</v>
      </c>
      <c r="G135" s="39">
        <f t="shared" ref="G135:G163" si="9">F135*E135</f>
        <v>0</v>
      </c>
      <c r="H135" s="9"/>
      <c r="I135" s="39"/>
      <c r="J135" s="38"/>
      <c r="K135" s="39">
        <f>фев.25!K135+H135-G135</f>
        <v>0</v>
      </c>
    </row>
    <row r="136" spans="1:11" x14ac:dyDescent="0.25">
      <c r="A136" s="11"/>
      <c r="B136" s="14">
        <v>130</v>
      </c>
      <c r="C136" s="39"/>
      <c r="D136" s="39"/>
      <c r="E136" s="39">
        <f t="shared" si="8"/>
        <v>0</v>
      </c>
      <c r="F136" s="46">
        <v>7.33</v>
      </c>
      <c r="G136" s="39">
        <f t="shared" si="9"/>
        <v>0</v>
      </c>
      <c r="H136" s="9"/>
      <c r="I136" s="39"/>
      <c r="J136" s="38"/>
      <c r="K136" s="39">
        <f>фев.25!K136+H136-G136</f>
        <v>0</v>
      </c>
    </row>
    <row r="137" spans="1:11" x14ac:dyDescent="0.25">
      <c r="A137" s="11"/>
      <c r="B137" s="14">
        <v>131</v>
      </c>
      <c r="C137" s="39"/>
      <c r="D137" s="39"/>
      <c r="E137" s="39">
        <f t="shared" si="8"/>
        <v>0</v>
      </c>
      <c r="F137" s="46">
        <v>7.33</v>
      </c>
      <c r="G137" s="39">
        <f t="shared" si="9"/>
        <v>0</v>
      </c>
      <c r="H137" s="9"/>
      <c r="I137" s="39"/>
      <c r="J137" s="38"/>
      <c r="K137" s="39">
        <f>фев.25!K137+H137-G137</f>
        <v>0</v>
      </c>
    </row>
    <row r="138" spans="1:11" x14ac:dyDescent="0.25">
      <c r="A138" s="11"/>
      <c r="B138" s="14">
        <v>132</v>
      </c>
      <c r="C138" s="39"/>
      <c r="D138" s="39"/>
      <c r="E138" s="39">
        <f t="shared" si="8"/>
        <v>0</v>
      </c>
      <c r="F138" s="46">
        <v>7.33</v>
      </c>
      <c r="G138" s="39">
        <f t="shared" si="9"/>
        <v>0</v>
      </c>
      <c r="H138" s="9"/>
      <c r="I138" s="39"/>
      <c r="J138" s="38"/>
      <c r="K138" s="39">
        <f>фев.25!K138+H138-G138</f>
        <v>0</v>
      </c>
    </row>
    <row r="139" spans="1:11" x14ac:dyDescent="0.25">
      <c r="A139" s="11"/>
      <c r="B139" s="14">
        <v>133</v>
      </c>
      <c r="C139" s="39"/>
      <c r="D139" s="39"/>
      <c r="E139" s="39">
        <f t="shared" si="8"/>
        <v>0</v>
      </c>
      <c r="F139" s="46">
        <v>7.33</v>
      </c>
      <c r="G139" s="39">
        <f t="shared" si="9"/>
        <v>0</v>
      </c>
      <c r="H139" s="9"/>
      <c r="I139" s="39"/>
      <c r="J139" s="38"/>
      <c r="K139" s="39">
        <f>фев.25!K139+H139-G139</f>
        <v>0</v>
      </c>
    </row>
    <row r="140" spans="1:11" x14ac:dyDescent="0.25">
      <c r="A140" s="11"/>
      <c r="B140" s="14">
        <v>134</v>
      </c>
      <c r="C140" s="39"/>
      <c r="D140" s="39"/>
      <c r="E140" s="39">
        <f t="shared" si="8"/>
        <v>0</v>
      </c>
      <c r="F140" s="46">
        <v>7.33</v>
      </c>
      <c r="G140" s="39">
        <f t="shared" si="9"/>
        <v>0</v>
      </c>
      <c r="H140" s="9"/>
      <c r="I140" s="39"/>
      <c r="J140" s="38"/>
      <c r="K140" s="39">
        <f>фев.25!K140+H140-G140</f>
        <v>0</v>
      </c>
    </row>
    <row r="141" spans="1:11" x14ac:dyDescent="0.25">
      <c r="A141" s="11"/>
      <c r="B141" s="14">
        <v>135</v>
      </c>
      <c r="C141" s="39"/>
      <c r="D141" s="39"/>
      <c r="E141" s="39">
        <f t="shared" si="8"/>
        <v>0</v>
      </c>
      <c r="F141" s="46">
        <v>7.33</v>
      </c>
      <c r="G141" s="39">
        <f t="shared" si="9"/>
        <v>0</v>
      </c>
      <c r="H141" s="9"/>
      <c r="I141" s="39"/>
      <c r="J141" s="38"/>
      <c r="K141" s="39">
        <f>фев.25!K141+H141-G141</f>
        <v>0</v>
      </c>
    </row>
    <row r="142" spans="1:11" x14ac:dyDescent="0.25">
      <c r="A142" s="11"/>
      <c r="B142" s="14">
        <v>136</v>
      </c>
      <c r="C142" s="39"/>
      <c r="D142" s="39"/>
      <c r="E142" s="39">
        <f t="shared" si="8"/>
        <v>0</v>
      </c>
      <c r="F142" s="46">
        <v>7.33</v>
      </c>
      <c r="G142" s="39">
        <f t="shared" si="9"/>
        <v>0</v>
      </c>
      <c r="H142" s="9"/>
      <c r="I142" s="39"/>
      <c r="J142" s="38"/>
      <c r="K142" s="39">
        <f>фев.25!K142+H142-G142</f>
        <v>0</v>
      </c>
    </row>
    <row r="143" spans="1:11" x14ac:dyDescent="0.25">
      <c r="A143" s="11"/>
      <c r="B143" s="14">
        <v>137</v>
      </c>
      <c r="C143" s="39"/>
      <c r="D143" s="39"/>
      <c r="E143" s="39">
        <f t="shared" si="8"/>
        <v>0</v>
      </c>
      <c r="F143" s="46">
        <v>7.33</v>
      </c>
      <c r="G143" s="39">
        <f t="shared" si="9"/>
        <v>0</v>
      </c>
      <c r="H143" s="9"/>
      <c r="I143" s="39"/>
      <c r="J143" s="38"/>
      <c r="K143" s="39">
        <f>фев.25!K143+H143-G143</f>
        <v>0</v>
      </c>
    </row>
    <row r="144" spans="1:11" x14ac:dyDescent="0.25">
      <c r="A144" s="11"/>
      <c r="B144" s="14">
        <v>138</v>
      </c>
      <c r="C144" s="39"/>
      <c r="D144" s="39"/>
      <c r="E144" s="39">
        <f t="shared" si="8"/>
        <v>0</v>
      </c>
      <c r="F144" s="46">
        <v>7.33</v>
      </c>
      <c r="G144" s="39">
        <f t="shared" si="9"/>
        <v>0</v>
      </c>
      <c r="H144" s="9"/>
      <c r="I144" s="39"/>
      <c r="J144" s="38"/>
      <c r="K144" s="39">
        <f>фев.25!K144+H144-G144</f>
        <v>0</v>
      </c>
    </row>
    <row r="145" spans="1:11" x14ac:dyDescent="0.25">
      <c r="A145" s="14"/>
      <c r="B145" s="14">
        <v>139</v>
      </c>
      <c r="C145" s="39">
        <v>69400</v>
      </c>
      <c r="D145" s="39">
        <v>70807</v>
      </c>
      <c r="E145" s="39">
        <f t="shared" si="8"/>
        <v>1407</v>
      </c>
      <c r="F145" s="53">
        <v>5.13</v>
      </c>
      <c r="G145" s="39">
        <f t="shared" si="9"/>
        <v>7217.91</v>
      </c>
      <c r="H145" s="9">
        <v>7700</v>
      </c>
      <c r="I145" s="39">
        <v>167611</v>
      </c>
      <c r="J145" s="38">
        <v>45728</v>
      </c>
      <c r="K145" s="39">
        <f>фев.25!K145+H145-G145</f>
        <v>-248.94999999999982</v>
      </c>
    </row>
    <row r="146" spans="1:11" x14ac:dyDescent="0.25">
      <c r="A146" s="11"/>
      <c r="B146" s="14">
        <v>140</v>
      </c>
      <c r="C146" s="39">
        <v>11594</v>
      </c>
      <c r="D146" s="39">
        <v>11595</v>
      </c>
      <c r="E146" s="39">
        <f t="shared" si="8"/>
        <v>1</v>
      </c>
      <c r="F146" s="46">
        <v>7.33</v>
      </c>
      <c r="G146" s="39">
        <f t="shared" si="9"/>
        <v>7.33</v>
      </c>
      <c r="H146" s="9"/>
      <c r="I146" s="39"/>
      <c r="J146" s="38"/>
      <c r="K146" s="39">
        <f>фев.25!K146+H146-G146</f>
        <v>-7.33</v>
      </c>
    </row>
    <row r="147" spans="1:11" x14ac:dyDescent="0.25">
      <c r="A147" s="11"/>
      <c r="B147" s="14">
        <v>141</v>
      </c>
      <c r="C147" s="39">
        <v>2461</v>
      </c>
      <c r="D147" s="39">
        <v>2758</v>
      </c>
      <c r="E147" s="39">
        <f t="shared" si="8"/>
        <v>297</v>
      </c>
      <c r="F147" s="46">
        <v>7.33</v>
      </c>
      <c r="G147" s="39">
        <f t="shared" si="9"/>
        <v>2177.0100000000002</v>
      </c>
      <c r="H147" s="9"/>
      <c r="I147" s="39"/>
      <c r="J147" s="38"/>
      <c r="K147" s="39">
        <f>фев.25!K147+H147-G147</f>
        <v>-4096.7700000000004</v>
      </c>
    </row>
    <row r="148" spans="1:11" x14ac:dyDescent="0.25">
      <c r="A148" s="11"/>
      <c r="B148" s="14">
        <v>142.143</v>
      </c>
      <c r="C148" s="39">
        <v>35313</v>
      </c>
      <c r="D148" s="39">
        <v>35794</v>
      </c>
      <c r="E148" s="39">
        <f t="shared" si="8"/>
        <v>481</v>
      </c>
      <c r="F148" s="53">
        <v>0</v>
      </c>
      <c r="G148" s="39">
        <f t="shared" si="9"/>
        <v>0</v>
      </c>
      <c r="H148" s="9"/>
      <c r="I148" s="39"/>
      <c r="J148" s="38"/>
      <c r="K148" s="39">
        <f>фев.25!K148+H148-G148</f>
        <v>0</v>
      </c>
    </row>
    <row r="149" spans="1:11" x14ac:dyDescent="0.25">
      <c r="A149" s="58"/>
      <c r="B149" s="14">
        <v>144</v>
      </c>
      <c r="C149" s="39">
        <v>27927</v>
      </c>
      <c r="D149" s="39">
        <v>29955</v>
      </c>
      <c r="E149" s="39">
        <f t="shared" si="8"/>
        <v>2028</v>
      </c>
      <c r="F149" s="46">
        <v>7.33</v>
      </c>
      <c r="G149" s="39">
        <f t="shared" si="9"/>
        <v>14865.24</v>
      </c>
      <c r="H149" s="9"/>
      <c r="I149" s="39"/>
      <c r="J149" s="38"/>
      <c r="K149" s="39">
        <f>фев.25!K149+H149-G149</f>
        <v>-18489.560000000001</v>
      </c>
    </row>
    <row r="150" spans="1:11" x14ac:dyDescent="0.25">
      <c r="A150" s="11"/>
      <c r="B150" s="14">
        <v>145</v>
      </c>
      <c r="C150" s="39">
        <v>3935</v>
      </c>
      <c r="D150" s="39">
        <v>4063</v>
      </c>
      <c r="E150" s="39">
        <f t="shared" si="8"/>
        <v>128</v>
      </c>
      <c r="F150" s="46">
        <v>7.33</v>
      </c>
      <c r="G150" s="39">
        <f t="shared" si="9"/>
        <v>938.24</v>
      </c>
      <c r="H150" s="9"/>
      <c r="I150" s="39"/>
      <c r="J150" s="38"/>
      <c r="K150" s="39">
        <f>фев.25!K150+H150-G150</f>
        <v>2210.29</v>
      </c>
    </row>
    <row r="151" spans="1:11" x14ac:dyDescent="0.25">
      <c r="A151" s="11"/>
      <c r="B151" s="14">
        <v>146</v>
      </c>
      <c r="C151" s="39"/>
      <c r="D151" s="39"/>
      <c r="E151" s="39">
        <f t="shared" si="8"/>
        <v>0</v>
      </c>
      <c r="F151" s="46">
        <v>7.33</v>
      </c>
      <c r="G151" s="39">
        <f t="shared" si="9"/>
        <v>0</v>
      </c>
      <c r="H151" s="9"/>
      <c r="I151" s="39"/>
      <c r="J151" s="38"/>
      <c r="K151" s="39">
        <f>фев.25!K151+H151-G151</f>
        <v>0</v>
      </c>
    </row>
    <row r="152" spans="1:11" x14ac:dyDescent="0.25">
      <c r="A152" s="11"/>
      <c r="B152" s="14">
        <v>147</v>
      </c>
      <c r="C152" s="39"/>
      <c r="D152" s="39"/>
      <c r="E152" s="39">
        <f t="shared" si="8"/>
        <v>0</v>
      </c>
      <c r="F152" s="46">
        <v>7.33</v>
      </c>
      <c r="G152" s="39">
        <f t="shared" si="9"/>
        <v>0</v>
      </c>
      <c r="H152" s="9"/>
      <c r="I152" s="39"/>
      <c r="J152" s="38"/>
      <c r="K152" s="39">
        <f>фев.25!K152+H152-G152</f>
        <v>0</v>
      </c>
    </row>
    <row r="153" spans="1:11" x14ac:dyDescent="0.25">
      <c r="A153" s="11"/>
      <c r="B153" s="14">
        <v>148</v>
      </c>
      <c r="C153" s="39">
        <v>62715</v>
      </c>
      <c r="D153" s="39">
        <v>63679</v>
      </c>
      <c r="E153" s="39">
        <f t="shared" si="8"/>
        <v>964</v>
      </c>
      <c r="F153" s="46">
        <v>7.33</v>
      </c>
      <c r="G153" s="39">
        <f t="shared" si="9"/>
        <v>7066.12</v>
      </c>
      <c r="H153" s="9">
        <v>10000</v>
      </c>
      <c r="I153" s="39">
        <v>66</v>
      </c>
      <c r="J153" s="38">
        <v>45722</v>
      </c>
      <c r="K153" s="39">
        <f>фев.25!K153+H153-G153</f>
        <v>-11579.52</v>
      </c>
    </row>
    <row r="154" spans="1:11" x14ac:dyDescent="0.25">
      <c r="A154" s="11"/>
      <c r="B154" s="14">
        <v>149</v>
      </c>
      <c r="C154" s="39"/>
      <c r="D154" s="39"/>
      <c r="E154" s="39">
        <f t="shared" si="8"/>
        <v>0</v>
      </c>
      <c r="F154" s="46">
        <v>7.33</v>
      </c>
      <c r="G154" s="39">
        <f t="shared" si="9"/>
        <v>0</v>
      </c>
      <c r="H154" s="9"/>
      <c r="I154" s="39"/>
      <c r="J154" s="38"/>
      <c r="K154" s="39">
        <f>фев.25!K154+H154-G154</f>
        <v>0</v>
      </c>
    </row>
    <row r="155" spans="1:11" x14ac:dyDescent="0.25">
      <c r="A155" s="11"/>
      <c r="B155" s="14">
        <v>150</v>
      </c>
      <c r="C155" s="39">
        <v>31285</v>
      </c>
      <c r="D155" s="39">
        <v>32450</v>
      </c>
      <c r="E155" s="39">
        <f t="shared" si="8"/>
        <v>1165</v>
      </c>
      <c r="F155" s="46">
        <v>7.33</v>
      </c>
      <c r="G155" s="39">
        <f t="shared" si="9"/>
        <v>8539.4500000000007</v>
      </c>
      <c r="H155" s="9">
        <v>10000</v>
      </c>
      <c r="I155" s="39">
        <v>537524</v>
      </c>
      <c r="J155" s="38">
        <v>45719</v>
      </c>
      <c r="K155" s="39">
        <f>фев.25!K155+H155-G155</f>
        <v>2044.4899999999998</v>
      </c>
    </row>
    <row r="156" spans="1:11" x14ac:dyDescent="0.25">
      <c r="A156" s="58"/>
      <c r="B156" s="14">
        <v>151</v>
      </c>
      <c r="C156" s="39">
        <v>25</v>
      </c>
      <c r="D156" s="39">
        <v>25</v>
      </c>
      <c r="E156" s="39">
        <f t="shared" si="8"/>
        <v>0</v>
      </c>
      <c r="F156" s="46">
        <v>7.33</v>
      </c>
      <c r="G156" s="39">
        <f t="shared" si="9"/>
        <v>0</v>
      </c>
      <c r="H156" s="9"/>
      <c r="I156" s="39"/>
      <c r="J156" s="38"/>
      <c r="K156" s="39">
        <f>фев.25!K156+H156-G156</f>
        <v>0</v>
      </c>
    </row>
    <row r="157" spans="1:11" x14ac:dyDescent="0.25">
      <c r="A157" s="11"/>
      <c r="B157" s="14">
        <v>152</v>
      </c>
      <c r="C157" s="39"/>
      <c r="D157" s="39"/>
      <c r="E157" s="39">
        <f t="shared" si="8"/>
        <v>0</v>
      </c>
      <c r="F157" s="46">
        <v>7.33</v>
      </c>
      <c r="G157" s="39">
        <f t="shared" si="9"/>
        <v>0</v>
      </c>
      <c r="H157" s="9"/>
      <c r="I157" s="39"/>
      <c r="J157" s="38"/>
      <c r="K157" s="39">
        <f>фев.25!K157+H157-G157</f>
        <v>0</v>
      </c>
    </row>
    <row r="158" spans="1:11" x14ac:dyDescent="0.25">
      <c r="A158" s="11"/>
      <c r="B158" s="14">
        <v>153</v>
      </c>
      <c r="C158" s="39">
        <v>62260</v>
      </c>
      <c r="D158" s="39">
        <v>64181</v>
      </c>
      <c r="E158" s="39">
        <f t="shared" si="8"/>
        <v>1921</v>
      </c>
      <c r="F158" s="46">
        <v>7.33</v>
      </c>
      <c r="G158" s="39">
        <f t="shared" si="9"/>
        <v>14080.93</v>
      </c>
      <c r="H158" s="9">
        <v>13000</v>
      </c>
      <c r="I158" s="39">
        <v>583177</v>
      </c>
      <c r="J158" s="38">
        <v>45722</v>
      </c>
      <c r="K158" s="39">
        <f>фев.25!K158+H158-G158</f>
        <v>-14212.380000000001</v>
      </c>
    </row>
    <row r="159" spans="1:11" x14ac:dyDescent="0.25">
      <c r="A159" s="11"/>
      <c r="B159" s="14">
        <v>154</v>
      </c>
      <c r="C159" s="39">
        <v>37103</v>
      </c>
      <c r="D159" s="39">
        <v>37857</v>
      </c>
      <c r="E159" s="39">
        <f t="shared" si="8"/>
        <v>754</v>
      </c>
      <c r="F159" s="46">
        <v>7.33</v>
      </c>
      <c r="G159" s="39">
        <f t="shared" si="9"/>
        <v>5526.82</v>
      </c>
      <c r="H159" s="9">
        <v>10000</v>
      </c>
      <c r="I159" s="39">
        <v>452886</v>
      </c>
      <c r="J159" s="38">
        <v>45723</v>
      </c>
      <c r="K159" s="39">
        <f>фев.25!K159+H159-G159</f>
        <v>2224.75</v>
      </c>
    </row>
    <row r="160" spans="1:11" x14ac:dyDescent="0.25">
      <c r="A160" s="11"/>
      <c r="B160" s="14">
        <v>155</v>
      </c>
      <c r="C160" s="39">
        <v>47712</v>
      </c>
      <c r="D160" s="39">
        <v>48442</v>
      </c>
      <c r="E160" s="39">
        <f t="shared" si="8"/>
        <v>730</v>
      </c>
      <c r="F160" s="46">
        <v>7.33</v>
      </c>
      <c r="G160" s="39">
        <f t="shared" si="9"/>
        <v>5350.9</v>
      </c>
      <c r="H160" s="9"/>
      <c r="I160" s="39"/>
      <c r="J160" s="38"/>
      <c r="K160" s="39">
        <f>фев.25!K160+H160-G160</f>
        <v>-8180.28</v>
      </c>
    </row>
    <row r="161" spans="1:11" x14ac:dyDescent="0.25">
      <c r="A161" s="11"/>
      <c r="B161" s="14">
        <v>156</v>
      </c>
      <c r="C161" s="39">
        <v>74114</v>
      </c>
      <c r="D161" s="39">
        <v>74826</v>
      </c>
      <c r="E161" s="39">
        <f t="shared" si="8"/>
        <v>712</v>
      </c>
      <c r="F161" s="53">
        <v>5.13</v>
      </c>
      <c r="G161" s="39">
        <f t="shared" si="9"/>
        <v>3652.56</v>
      </c>
      <c r="H161" s="9">
        <v>1780.11</v>
      </c>
      <c r="I161" s="39">
        <v>171889</v>
      </c>
      <c r="J161" s="38">
        <v>45720</v>
      </c>
      <c r="K161" s="39">
        <f>фев.25!K161+H161-G161</f>
        <v>969.57000000000016</v>
      </c>
    </row>
    <row r="162" spans="1:11" x14ac:dyDescent="0.25">
      <c r="A162" s="11"/>
      <c r="B162" s="14">
        <v>157</v>
      </c>
      <c r="C162" s="39"/>
      <c r="D162" s="39"/>
      <c r="E162" s="39">
        <f t="shared" si="8"/>
        <v>0</v>
      </c>
      <c r="F162" s="62">
        <v>7.33</v>
      </c>
      <c r="G162" s="39">
        <f t="shared" si="9"/>
        <v>0</v>
      </c>
      <c r="H162" s="9"/>
      <c r="I162" s="39"/>
      <c r="J162" s="38"/>
      <c r="K162" s="39">
        <f>фев.25!K162+H162-G162</f>
        <v>0</v>
      </c>
    </row>
    <row r="163" spans="1:11" x14ac:dyDescent="0.25">
      <c r="A163" s="11"/>
      <c r="B163" s="45" t="s">
        <v>21</v>
      </c>
      <c r="C163" s="39">
        <v>62854</v>
      </c>
      <c r="D163" s="39">
        <v>63674</v>
      </c>
      <c r="E163" s="39">
        <f t="shared" si="8"/>
        <v>820</v>
      </c>
      <c r="F163" s="62">
        <v>7.33</v>
      </c>
      <c r="G163" s="39">
        <f t="shared" si="9"/>
        <v>6010.6</v>
      </c>
      <c r="H163" s="9">
        <v>6010.6</v>
      </c>
      <c r="I163" s="39"/>
      <c r="J163" s="38"/>
      <c r="K163" s="39">
        <f>фев.25!K163+H163-G163</f>
        <v>0</v>
      </c>
    </row>
    <row r="164" spans="1:11" ht="12.75" customHeight="1" x14ac:dyDescent="0.25"/>
  </sheetData>
  <autoFilter ref="A6:K163" xr:uid="{00000000-0009-0000-0000-000003000000}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63">
    <cfRule type="cellIs" dxfId="10" priority="1" operator="lessThan">
      <formula>-0.1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K229"/>
  <sheetViews>
    <sheetView topLeftCell="A131" zoomScale="85" zoomScaleNormal="85" workbookViewId="0">
      <selection activeCell="E163" sqref="E163"/>
    </sheetView>
  </sheetViews>
  <sheetFormatPr defaultColWidth="9.140625" defaultRowHeight="15" x14ac:dyDescent="0.25"/>
  <cols>
    <col min="1" max="1" width="18.28515625" customWidth="1"/>
    <col min="3" max="3" width="12.28515625" customWidth="1"/>
    <col min="4" max="4" width="12.5703125" customWidth="1"/>
    <col min="5" max="5" width="13.140625" customWidth="1"/>
    <col min="7" max="7" width="14" customWidth="1"/>
    <col min="8" max="8" width="12.7109375" bestFit="1" customWidth="1"/>
    <col min="9" max="9" width="10.7109375" bestFit="1" customWidth="1"/>
    <col min="11" max="11" width="12.7109375" customWidth="1"/>
  </cols>
  <sheetData>
    <row r="1" spans="1:11" x14ac:dyDescent="0.25">
      <c r="A1" s="84" t="s">
        <v>47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18.75" x14ac:dyDescent="0.25">
      <c r="A3" s="85" t="s">
        <v>46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x14ac:dyDescent="0.25">
      <c r="A4" s="46">
        <v>2</v>
      </c>
      <c r="B4" s="46">
        <v>3</v>
      </c>
      <c r="C4" s="46">
        <v>4</v>
      </c>
      <c r="D4" s="46">
        <v>5</v>
      </c>
      <c r="E4" s="46">
        <v>6</v>
      </c>
      <c r="F4" s="46">
        <v>7</v>
      </c>
      <c r="G4" s="46">
        <v>8</v>
      </c>
      <c r="H4" s="46">
        <v>9</v>
      </c>
      <c r="I4" s="39">
        <v>10</v>
      </c>
      <c r="J4" s="38">
        <v>11</v>
      </c>
      <c r="K4" s="46">
        <v>12</v>
      </c>
    </row>
    <row r="5" spans="1:11" x14ac:dyDescent="0.25">
      <c r="A5" s="86" t="s">
        <v>3</v>
      </c>
      <c r="B5" s="84" t="s">
        <v>14</v>
      </c>
      <c r="C5" s="84" t="s">
        <v>15</v>
      </c>
      <c r="D5" s="84"/>
      <c r="E5" s="84"/>
      <c r="F5" s="84"/>
      <c r="G5" s="84"/>
      <c r="H5" s="76" t="s">
        <v>5</v>
      </c>
      <c r="I5" s="80" t="s">
        <v>12</v>
      </c>
      <c r="J5" s="82" t="s">
        <v>13</v>
      </c>
      <c r="K5" s="76" t="s">
        <v>16</v>
      </c>
    </row>
    <row r="6" spans="1:11" ht="30" x14ac:dyDescent="0.25">
      <c r="A6" s="87"/>
      <c r="B6" s="84"/>
      <c r="C6" s="14" t="s">
        <v>17</v>
      </c>
      <c r="D6" s="14" t="s">
        <v>18</v>
      </c>
      <c r="E6" s="46" t="s">
        <v>19</v>
      </c>
      <c r="F6" s="14" t="s">
        <v>11</v>
      </c>
      <c r="G6" s="14" t="s">
        <v>20</v>
      </c>
      <c r="H6" s="76"/>
      <c r="I6" s="81"/>
      <c r="J6" s="83"/>
      <c r="K6" s="76"/>
    </row>
    <row r="7" spans="1:11" x14ac:dyDescent="0.25">
      <c r="A7" s="60"/>
      <c r="B7" s="7">
        <v>0</v>
      </c>
      <c r="C7" s="39">
        <v>63890</v>
      </c>
      <c r="D7" s="39">
        <v>63890</v>
      </c>
      <c r="E7" s="39">
        <f>D7-C7</f>
        <v>0</v>
      </c>
      <c r="F7" s="46">
        <v>7.33</v>
      </c>
      <c r="G7" s="39">
        <f t="shared" ref="G7:G71" si="0">F7*E7</f>
        <v>0</v>
      </c>
      <c r="H7" s="9"/>
      <c r="I7" s="39"/>
      <c r="J7" s="38"/>
      <c r="K7" s="39">
        <f>мар.25!K7+H7-G7</f>
        <v>0</v>
      </c>
    </row>
    <row r="8" spans="1:11" x14ac:dyDescent="0.25">
      <c r="A8" s="15"/>
      <c r="B8" s="14">
        <v>1</v>
      </c>
      <c r="C8" s="39">
        <v>55680</v>
      </c>
      <c r="D8" s="39">
        <v>55907</v>
      </c>
      <c r="E8" s="39">
        <f t="shared" ref="E8:E72" si="1">D8-C8</f>
        <v>227</v>
      </c>
      <c r="F8" s="46">
        <v>7.33</v>
      </c>
      <c r="G8" s="39">
        <f t="shared" si="0"/>
        <v>1663.91</v>
      </c>
      <c r="H8" s="9"/>
      <c r="I8" s="39"/>
      <c r="J8" s="38"/>
      <c r="K8" s="39">
        <f>мар.25!K8+H8-G8</f>
        <v>-7060.9699999999993</v>
      </c>
    </row>
    <row r="9" spans="1:11" x14ac:dyDescent="0.25">
      <c r="A9" s="15"/>
      <c r="B9" s="14">
        <v>2</v>
      </c>
      <c r="C9" s="39">
        <v>7858</v>
      </c>
      <c r="D9" s="39">
        <v>8018</v>
      </c>
      <c r="E9" s="39">
        <f t="shared" si="1"/>
        <v>160</v>
      </c>
      <c r="F9" s="46">
        <v>7.33</v>
      </c>
      <c r="G9" s="39">
        <f t="shared" si="0"/>
        <v>1172.8</v>
      </c>
      <c r="H9" s="9"/>
      <c r="I9" s="39"/>
      <c r="J9" s="38"/>
      <c r="K9" s="39">
        <f>мар.25!K9+H9-G9</f>
        <v>7007.91</v>
      </c>
    </row>
    <row r="10" spans="1:11" x14ac:dyDescent="0.25">
      <c r="A10" s="11"/>
      <c r="B10" s="14">
        <v>3</v>
      </c>
      <c r="C10" s="39">
        <v>31896</v>
      </c>
      <c r="D10" s="39">
        <v>31935</v>
      </c>
      <c r="E10" s="39">
        <f t="shared" si="1"/>
        <v>39</v>
      </c>
      <c r="F10" s="46">
        <v>7.33</v>
      </c>
      <c r="G10" s="39">
        <f t="shared" si="0"/>
        <v>285.87</v>
      </c>
      <c r="H10" s="9"/>
      <c r="I10" s="39"/>
      <c r="J10" s="38"/>
      <c r="K10" s="39">
        <f>мар.25!K10+H10-G10</f>
        <v>-3188.55</v>
      </c>
    </row>
    <row r="11" spans="1:11" x14ac:dyDescent="0.25">
      <c r="A11" s="11"/>
      <c r="B11" s="14">
        <v>4</v>
      </c>
      <c r="C11" s="39">
        <v>81951</v>
      </c>
      <c r="D11" s="39">
        <v>81951</v>
      </c>
      <c r="E11" s="39">
        <f t="shared" si="1"/>
        <v>0</v>
      </c>
      <c r="F11" s="53">
        <v>0</v>
      </c>
      <c r="G11" s="39">
        <f t="shared" si="0"/>
        <v>0</v>
      </c>
      <c r="H11" s="9"/>
      <c r="I11" s="39"/>
      <c r="J11" s="38"/>
      <c r="K11" s="39">
        <f>мар.25!K11+H11-G11</f>
        <v>0</v>
      </c>
    </row>
    <row r="12" spans="1:11" x14ac:dyDescent="0.25">
      <c r="A12" s="11"/>
      <c r="B12" s="14">
        <v>5</v>
      </c>
      <c r="C12" s="39"/>
      <c r="D12" s="39"/>
      <c r="E12" s="39">
        <f t="shared" si="1"/>
        <v>0</v>
      </c>
      <c r="F12" s="46">
        <v>7.33</v>
      </c>
      <c r="G12" s="39">
        <f t="shared" si="0"/>
        <v>0</v>
      </c>
      <c r="H12" s="9"/>
      <c r="I12" s="39"/>
      <c r="J12" s="38"/>
      <c r="K12" s="39">
        <f>мар.25!K12+H12-G12</f>
        <v>0</v>
      </c>
    </row>
    <row r="13" spans="1:11" x14ac:dyDescent="0.25">
      <c r="A13" s="11"/>
      <c r="B13" s="14">
        <v>6</v>
      </c>
      <c r="C13" s="39"/>
      <c r="D13" s="39"/>
      <c r="E13" s="39">
        <f t="shared" si="1"/>
        <v>0</v>
      </c>
      <c r="F13" s="46">
        <v>7.33</v>
      </c>
      <c r="G13" s="39">
        <f t="shared" si="0"/>
        <v>0</v>
      </c>
      <c r="H13" s="9"/>
      <c r="I13" s="39"/>
      <c r="J13" s="38"/>
      <c r="K13" s="39">
        <f>мар.25!K13+H13-G13</f>
        <v>0</v>
      </c>
    </row>
    <row r="14" spans="1:11" x14ac:dyDescent="0.25">
      <c r="A14" s="14"/>
      <c r="B14" s="14">
        <v>7</v>
      </c>
      <c r="C14" s="39"/>
      <c r="D14" s="39"/>
      <c r="E14" s="39">
        <f t="shared" si="1"/>
        <v>0</v>
      </c>
      <c r="F14" s="46">
        <v>7.33</v>
      </c>
      <c r="G14" s="39">
        <f t="shared" si="0"/>
        <v>0</v>
      </c>
      <c r="H14" s="9"/>
      <c r="I14" s="39"/>
      <c r="J14" s="38"/>
      <c r="K14" s="39">
        <f>мар.25!K14+H14-G14</f>
        <v>0</v>
      </c>
    </row>
    <row r="15" spans="1:11" x14ac:dyDescent="0.25">
      <c r="A15" s="14"/>
      <c r="B15" s="14">
        <v>8</v>
      </c>
      <c r="C15" s="39">
        <v>16</v>
      </c>
      <c r="D15" s="39">
        <v>20</v>
      </c>
      <c r="E15" s="39">
        <f t="shared" si="1"/>
        <v>4</v>
      </c>
      <c r="F15" s="46">
        <v>7.33</v>
      </c>
      <c r="G15" s="39">
        <f t="shared" si="0"/>
        <v>29.32</v>
      </c>
      <c r="H15" s="9"/>
      <c r="I15" s="39"/>
      <c r="J15" s="38"/>
      <c r="K15" s="39">
        <f>мар.25!K15+H15-G15</f>
        <v>60.73</v>
      </c>
    </row>
    <row r="16" spans="1:11" x14ac:dyDescent="0.25">
      <c r="A16" s="14"/>
      <c r="B16" s="14">
        <v>9</v>
      </c>
      <c r="C16" s="39"/>
      <c r="D16" s="39"/>
      <c r="E16" s="39">
        <f t="shared" si="1"/>
        <v>0</v>
      </c>
      <c r="F16" s="46">
        <v>7.33</v>
      </c>
      <c r="G16" s="39">
        <f t="shared" si="0"/>
        <v>0</v>
      </c>
      <c r="H16" s="9"/>
      <c r="I16" s="39"/>
      <c r="J16" s="38"/>
      <c r="K16" s="39">
        <f>мар.25!K16+H16-G16</f>
        <v>0</v>
      </c>
    </row>
    <row r="17" spans="1:11" x14ac:dyDescent="0.25">
      <c r="A17" s="11"/>
      <c r="B17" s="14">
        <v>10</v>
      </c>
      <c r="C17" s="39">
        <v>10287</v>
      </c>
      <c r="D17" s="39">
        <v>10287</v>
      </c>
      <c r="E17" s="39">
        <f t="shared" si="1"/>
        <v>0</v>
      </c>
      <c r="F17" s="46">
        <v>7.33</v>
      </c>
      <c r="G17" s="39">
        <f t="shared" si="0"/>
        <v>0</v>
      </c>
      <c r="H17" s="9"/>
      <c r="I17" s="39"/>
      <c r="J17" s="38"/>
      <c r="K17" s="39">
        <f>мар.25!K17+H17-G17</f>
        <v>0</v>
      </c>
    </row>
    <row r="18" spans="1:11" x14ac:dyDescent="0.25">
      <c r="A18" s="14"/>
      <c r="B18" s="14">
        <v>11</v>
      </c>
      <c r="C18" s="39"/>
      <c r="D18" s="39"/>
      <c r="E18" s="39">
        <f t="shared" si="1"/>
        <v>0</v>
      </c>
      <c r="F18" s="46">
        <v>7.33</v>
      </c>
      <c r="G18" s="39">
        <f t="shared" si="0"/>
        <v>0</v>
      </c>
      <c r="H18" s="9"/>
      <c r="I18" s="39"/>
      <c r="J18" s="38"/>
      <c r="K18" s="39">
        <f>мар.25!K18+H18-G18</f>
        <v>0</v>
      </c>
    </row>
    <row r="19" spans="1:11" x14ac:dyDescent="0.25">
      <c r="A19" s="14"/>
      <c r="B19" s="14">
        <v>12</v>
      </c>
      <c r="C19" s="39">
        <v>65359</v>
      </c>
      <c r="D19" s="39">
        <v>65429</v>
      </c>
      <c r="E19" s="39">
        <f t="shared" si="1"/>
        <v>70</v>
      </c>
      <c r="F19" s="53">
        <v>0</v>
      </c>
      <c r="G19" s="39">
        <f t="shared" si="0"/>
        <v>0</v>
      </c>
      <c r="H19" s="9"/>
      <c r="I19" s="39"/>
      <c r="J19" s="38"/>
      <c r="K19" s="39">
        <f>мар.25!K19+H19-G19</f>
        <v>0</v>
      </c>
    </row>
    <row r="20" spans="1:11" x14ac:dyDescent="0.25">
      <c r="A20" s="11"/>
      <c r="B20" s="14">
        <v>13</v>
      </c>
      <c r="C20" s="39">
        <v>24350</v>
      </c>
      <c r="D20" s="39">
        <v>24774</v>
      </c>
      <c r="E20" s="39">
        <f t="shared" si="1"/>
        <v>424</v>
      </c>
      <c r="F20" s="46">
        <v>7.33</v>
      </c>
      <c r="G20" s="39">
        <f t="shared" si="0"/>
        <v>3107.92</v>
      </c>
      <c r="H20" s="9">
        <v>6699.62</v>
      </c>
      <c r="I20" s="39">
        <v>2018</v>
      </c>
      <c r="J20" s="38">
        <v>45765</v>
      </c>
      <c r="K20" s="39">
        <f>мар.25!K20+H20-G20</f>
        <v>3423.1099999999997</v>
      </c>
    </row>
    <row r="21" spans="1:11" x14ac:dyDescent="0.25">
      <c r="A21" s="15"/>
      <c r="B21" s="14">
        <v>14</v>
      </c>
      <c r="C21" s="39">
        <v>7215</v>
      </c>
      <c r="D21" s="39">
        <v>7341</v>
      </c>
      <c r="E21" s="39">
        <f t="shared" si="1"/>
        <v>126</v>
      </c>
      <c r="F21" s="46">
        <v>7.33</v>
      </c>
      <c r="G21" s="39">
        <f t="shared" si="0"/>
        <v>923.58</v>
      </c>
      <c r="H21" s="9">
        <v>1231.44</v>
      </c>
      <c r="I21" s="39">
        <v>2037</v>
      </c>
      <c r="J21" s="38">
        <v>45765</v>
      </c>
      <c r="K21" s="39">
        <f>мар.25!K21+H21-G21</f>
        <v>864.93999999999994</v>
      </c>
    </row>
    <row r="22" spans="1:11" x14ac:dyDescent="0.25">
      <c r="A22" s="11"/>
      <c r="B22" s="14">
        <v>15</v>
      </c>
      <c r="C22" s="39">
        <v>35228</v>
      </c>
      <c r="D22" s="39">
        <v>35959</v>
      </c>
      <c r="E22" s="39">
        <f t="shared" si="1"/>
        <v>731</v>
      </c>
      <c r="F22" s="53">
        <v>5.13</v>
      </c>
      <c r="G22" s="39">
        <f t="shared" si="0"/>
        <v>3750.0299999999997</v>
      </c>
      <c r="H22" s="9"/>
      <c r="I22" s="39"/>
      <c r="J22" s="38"/>
      <c r="K22" s="39">
        <f>мар.25!K22+H22-G22</f>
        <v>-22505.309999999998</v>
      </c>
    </row>
    <row r="23" spans="1:11" x14ac:dyDescent="0.25">
      <c r="A23" s="14"/>
      <c r="B23" s="14">
        <v>16</v>
      </c>
      <c r="C23" s="39">
        <v>5663</v>
      </c>
      <c r="D23" s="39">
        <v>5665</v>
      </c>
      <c r="E23" s="39">
        <f t="shared" si="1"/>
        <v>2</v>
      </c>
      <c r="F23" s="46">
        <v>7.33</v>
      </c>
      <c r="G23" s="39">
        <f t="shared" si="0"/>
        <v>14.66</v>
      </c>
      <c r="H23" s="9"/>
      <c r="I23" s="39"/>
      <c r="J23" s="38"/>
      <c r="K23" s="39">
        <f>мар.25!K23+H23-G23</f>
        <v>-21.990000000000002</v>
      </c>
    </row>
    <row r="24" spans="1:11" x14ac:dyDescent="0.25">
      <c r="A24" s="14"/>
      <c r="B24" s="14">
        <v>17</v>
      </c>
      <c r="C24" s="39">
        <v>2263</v>
      </c>
      <c r="D24" s="39">
        <v>2363</v>
      </c>
      <c r="E24" s="39">
        <f t="shared" si="1"/>
        <v>100</v>
      </c>
      <c r="F24" s="53">
        <v>5.13</v>
      </c>
      <c r="G24" s="39">
        <f t="shared" si="0"/>
        <v>513</v>
      </c>
      <c r="H24" s="9"/>
      <c r="I24" s="39"/>
      <c r="J24" s="38"/>
      <c r="K24" s="39">
        <f>мар.25!K24+H24-G24</f>
        <v>-513</v>
      </c>
    </row>
    <row r="25" spans="1:11" x14ac:dyDescent="0.25">
      <c r="A25" s="11"/>
      <c r="B25" s="14">
        <v>18</v>
      </c>
      <c r="C25" s="39">
        <v>2996</v>
      </c>
      <c r="D25" s="39">
        <v>2996</v>
      </c>
      <c r="E25" s="39">
        <f t="shared" si="1"/>
        <v>0</v>
      </c>
      <c r="F25" s="53">
        <v>5.13</v>
      </c>
      <c r="G25" s="39">
        <f t="shared" si="0"/>
        <v>0</v>
      </c>
      <c r="H25" s="9">
        <v>1000</v>
      </c>
      <c r="I25" s="39">
        <v>273728</v>
      </c>
      <c r="J25" s="38">
        <v>45771</v>
      </c>
      <c r="K25" s="39">
        <f>мар.25!K25+H25-G25</f>
        <v>1000</v>
      </c>
    </row>
    <row r="26" spans="1:11" x14ac:dyDescent="0.25">
      <c r="A26" s="11"/>
      <c r="B26" s="14">
        <v>19</v>
      </c>
      <c r="C26" s="39">
        <v>46897</v>
      </c>
      <c r="D26" s="39">
        <v>47059</v>
      </c>
      <c r="E26" s="39">
        <f t="shared" si="1"/>
        <v>162</v>
      </c>
      <c r="F26" s="53">
        <v>5.13</v>
      </c>
      <c r="G26" s="39">
        <f t="shared" si="0"/>
        <v>831.06</v>
      </c>
      <c r="H26" s="9">
        <v>1700</v>
      </c>
      <c r="I26" s="39">
        <v>211845</v>
      </c>
      <c r="J26" s="38">
        <v>45757</v>
      </c>
      <c r="K26" s="39">
        <f>мар.25!K26+H26-G26</f>
        <v>751.80000000000018</v>
      </c>
    </row>
    <row r="27" spans="1:11" x14ac:dyDescent="0.25">
      <c r="A27" s="14"/>
      <c r="B27" s="14">
        <v>20</v>
      </c>
      <c r="C27" s="39"/>
      <c r="D27" s="39"/>
      <c r="E27" s="39">
        <f t="shared" si="1"/>
        <v>0</v>
      </c>
      <c r="F27" s="46">
        <v>7.33</v>
      </c>
      <c r="G27" s="39">
        <f t="shared" si="0"/>
        <v>0</v>
      </c>
      <c r="H27" s="9"/>
      <c r="I27" s="39"/>
      <c r="J27" s="38"/>
      <c r="K27" s="39">
        <f>мар.25!K27+H27-G27</f>
        <v>0</v>
      </c>
    </row>
    <row r="28" spans="1:11" x14ac:dyDescent="0.25">
      <c r="A28" s="14"/>
      <c r="B28" s="14">
        <v>21</v>
      </c>
      <c r="C28" s="39">
        <v>69592</v>
      </c>
      <c r="D28" s="39">
        <v>69904</v>
      </c>
      <c r="E28" s="39">
        <f t="shared" si="1"/>
        <v>312</v>
      </c>
      <c r="F28" s="53">
        <v>0</v>
      </c>
      <c r="G28" s="39">
        <f t="shared" si="0"/>
        <v>0</v>
      </c>
      <c r="H28" s="9"/>
      <c r="I28" s="39"/>
      <c r="J28" s="38"/>
      <c r="K28" s="39">
        <f>мар.25!K28+H28-G28</f>
        <v>0</v>
      </c>
    </row>
    <row r="29" spans="1:11" x14ac:dyDescent="0.25">
      <c r="A29" s="14"/>
      <c r="B29" s="14">
        <v>22</v>
      </c>
      <c r="C29" s="39">
        <v>28972</v>
      </c>
      <c r="D29" s="39">
        <v>29014</v>
      </c>
      <c r="E29" s="39">
        <f t="shared" si="1"/>
        <v>42</v>
      </c>
      <c r="F29" s="53">
        <v>0</v>
      </c>
      <c r="G29" s="39">
        <f t="shared" si="0"/>
        <v>0</v>
      </c>
      <c r="H29" s="9"/>
      <c r="I29" s="39"/>
      <c r="J29" s="38"/>
      <c r="K29" s="39">
        <f>мар.25!K29+H29-G29</f>
        <v>0</v>
      </c>
    </row>
    <row r="30" spans="1:11" x14ac:dyDescent="0.25">
      <c r="A30" s="11"/>
      <c r="B30" s="14">
        <v>23</v>
      </c>
      <c r="C30" s="39">
        <v>110602</v>
      </c>
      <c r="D30" s="39">
        <v>111496</v>
      </c>
      <c r="E30" s="39">
        <f t="shared" si="1"/>
        <v>894</v>
      </c>
      <c r="F30" s="53">
        <v>5.13</v>
      </c>
      <c r="G30" s="39">
        <f t="shared" si="0"/>
        <v>4586.22</v>
      </c>
      <c r="H30" s="9">
        <v>8250</v>
      </c>
      <c r="I30" s="39">
        <v>437946</v>
      </c>
      <c r="J30" s="38">
        <v>45769</v>
      </c>
      <c r="K30" s="39">
        <f>мар.25!K30+H30-G30</f>
        <v>3024.4600000000009</v>
      </c>
    </row>
    <row r="31" spans="1:11" x14ac:dyDescent="0.25">
      <c r="A31" s="11"/>
      <c r="B31" s="14">
        <v>24</v>
      </c>
      <c r="C31" s="39">
        <v>7560</v>
      </c>
      <c r="D31" s="39">
        <v>7605</v>
      </c>
      <c r="E31" s="39">
        <f t="shared" si="1"/>
        <v>45</v>
      </c>
      <c r="F31" s="46">
        <v>7.33</v>
      </c>
      <c r="G31" s="39">
        <f t="shared" si="0"/>
        <v>329.85</v>
      </c>
      <c r="H31" s="9"/>
      <c r="I31" s="39"/>
      <c r="J31" s="38"/>
      <c r="K31" s="39">
        <f>мар.25!K31+H31-G31</f>
        <v>-542.42000000000007</v>
      </c>
    </row>
    <row r="32" spans="1:11" x14ac:dyDescent="0.25">
      <c r="A32" s="11"/>
      <c r="B32" s="14">
        <v>25</v>
      </c>
      <c r="C32" s="39">
        <v>3595</v>
      </c>
      <c r="D32" s="39">
        <v>3595</v>
      </c>
      <c r="E32" s="39">
        <f t="shared" si="1"/>
        <v>0</v>
      </c>
      <c r="F32" s="46">
        <v>7.33</v>
      </c>
      <c r="G32" s="39">
        <f t="shared" si="0"/>
        <v>0</v>
      </c>
      <c r="H32" s="9"/>
      <c r="I32" s="39"/>
      <c r="J32" s="38"/>
      <c r="K32" s="39">
        <f>мар.25!K32+H32-G32</f>
        <v>-109.95</v>
      </c>
    </row>
    <row r="33" spans="1:11" x14ac:dyDescent="0.25">
      <c r="A33" s="11"/>
      <c r="B33" s="14">
        <v>26</v>
      </c>
      <c r="C33" s="39">
        <v>725</v>
      </c>
      <c r="D33" s="39">
        <v>725</v>
      </c>
      <c r="E33" s="39">
        <f t="shared" si="1"/>
        <v>0</v>
      </c>
      <c r="F33" s="46">
        <v>7.33</v>
      </c>
      <c r="G33" s="39">
        <f t="shared" si="0"/>
        <v>0</v>
      </c>
      <c r="H33" s="9"/>
      <c r="I33" s="39"/>
      <c r="J33" s="38"/>
      <c r="K33" s="39">
        <f>мар.25!K33+H33-G33</f>
        <v>0</v>
      </c>
    </row>
    <row r="34" spans="1:11" x14ac:dyDescent="0.25">
      <c r="A34" s="11"/>
      <c r="B34" s="14">
        <v>27</v>
      </c>
      <c r="C34" s="39">
        <v>62574</v>
      </c>
      <c r="D34" s="39">
        <v>63452</v>
      </c>
      <c r="E34" s="39">
        <f t="shared" si="1"/>
        <v>878</v>
      </c>
      <c r="F34" s="53">
        <v>5.13</v>
      </c>
      <c r="G34" s="39">
        <f t="shared" si="0"/>
        <v>4504.1400000000003</v>
      </c>
      <c r="H34" s="9"/>
      <c r="I34" s="39"/>
      <c r="J34" s="38"/>
      <c r="K34" s="39">
        <f>мар.25!K34+H34-G34</f>
        <v>-18206.37</v>
      </c>
    </row>
    <row r="35" spans="1:11" x14ac:dyDescent="0.25">
      <c r="A35" s="11"/>
      <c r="B35" s="14">
        <v>28</v>
      </c>
      <c r="C35" s="39">
        <v>82430</v>
      </c>
      <c r="D35" s="39">
        <v>82939</v>
      </c>
      <c r="E35" s="39">
        <f t="shared" si="1"/>
        <v>509</v>
      </c>
      <c r="F35" s="53">
        <v>5.13</v>
      </c>
      <c r="G35" s="39">
        <f t="shared" si="0"/>
        <v>2611.17</v>
      </c>
      <c r="H35" s="9"/>
      <c r="I35" s="39"/>
      <c r="J35" s="38"/>
      <c r="K35" s="39">
        <f>мар.25!K35+H35-G35</f>
        <v>-4583.54</v>
      </c>
    </row>
    <row r="36" spans="1:11" x14ac:dyDescent="0.25">
      <c r="A36" s="11"/>
      <c r="B36" s="14">
        <v>29</v>
      </c>
      <c r="C36" s="39">
        <v>13728</v>
      </c>
      <c r="D36" s="39">
        <v>13942</v>
      </c>
      <c r="E36" s="39">
        <f t="shared" si="1"/>
        <v>214</v>
      </c>
      <c r="F36" s="46">
        <v>0</v>
      </c>
      <c r="G36" s="39">
        <f t="shared" si="0"/>
        <v>0</v>
      </c>
      <c r="H36" s="9"/>
      <c r="I36" s="39"/>
      <c r="J36" s="38"/>
      <c r="K36" s="39">
        <f>мар.25!K36+H36-G36</f>
        <v>0</v>
      </c>
    </row>
    <row r="37" spans="1:11" x14ac:dyDescent="0.25">
      <c r="A37" s="11"/>
      <c r="B37" s="14">
        <v>30</v>
      </c>
      <c r="C37" s="39">
        <v>2763</v>
      </c>
      <c r="D37" s="39">
        <v>2771</v>
      </c>
      <c r="E37" s="39">
        <f t="shared" si="1"/>
        <v>8</v>
      </c>
      <c r="F37" s="46">
        <v>7.33</v>
      </c>
      <c r="G37" s="39">
        <f t="shared" si="0"/>
        <v>58.64</v>
      </c>
      <c r="H37" s="9"/>
      <c r="I37" s="39"/>
      <c r="J37" s="38"/>
      <c r="K37" s="39">
        <f>мар.25!K37+H37-G37</f>
        <v>837.68</v>
      </c>
    </row>
    <row r="38" spans="1:11" x14ac:dyDescent="0.25">
      <c r="A38" s="11"/>
      <c r="B38" s="17">
        <v>31</v>
      </c>
      <c r="C38" s="39">
        <v>48018</v>
      </c>
      <c r="D38" s="39">
        <v>48532</v>
      </c>
      <c r="E38" s="39">
        <f t="shared" si="1"/>
        <v>514</v>
      </c>
      <c r="F38" s="46">
        <v>7.33</v>
      </c>
      <c r="G38" s="39">
        <f t="shared" si="0"/>
        <v>3767.62</v>
      </c>
      <c r="H38" s="9">
        <v>3665</v>
      </c>
      <c r="I38" s="39">
        <v>387273</v>
      </c>
      <c r="J38" s="38">
        <v>45776</v>
      </c>
      <c r="K38" s="39">
        <f>мар.25!K38+H38-G38</f>
        <v>-139.26999999999953</v>
      </c>
    </row>
    <row r="39" spans="1:11" x14ac:dyDescent="0.25">
      <c r="A39" s="11"/>
      <c r="B39" s="14">
        <v>32</v>
      </c>
      <c r="C39" s="39"/>
      <c r="D39" s="39"/>
      <c r="E39" s="39">
        <f t="shared" si="1"/>
        <v>0</v>
      </c>
      <c r="F39" s="46">
        <v>7.33</v>
      </c>
      <c r="G39" s="39">
        <f t="shared" si="0"/>
        <v>0</v>
      </c>
      <c r="H39" s="9"/>
      <c r="I39" s="39"/>
      <c r="J39" s="38"/>
      <c r="K39" s="39">
        <f>мар.25!K39+H39-G39</f>
        <v>0</v>
      </c>
    </row>
    <row r="40" spans="1:11" x14ac:dyDescent="0.25">
      <c r="A40" s="11"/>
      <c r="B40" s="14">
        <v>33</v>
      </c>
      <c r="C40" s="39">
        <v>28953</v>
      </c>
      <c r="D40" s="39">
        <v>29737</v>
      </c>
      <c r="E40" s="39">
        <f t="shared" si="1"/>
        <v>784</v>
      </c>
      <c r="F40" s="53">
        <v>5.13</v>
      </c>
      <c r="G40" s="39">
        <f t="shared" si="0"/>
        <v>4021.92</v>
      </c>
      <c r="H40" s="9">
        <v>10000</v>
      </c>
      <c r="I40" s="39">
        <v>345626</v>
      </c>
      <c r="J40" s="38">
        <v>45768</v>
      </c>
      <c r="K40" s="39">
        <f>мар.25!K40+H40-G40</f>
        <v>-508.10999999999876</v>
      </c>
    </row>
    <row r="41" spans="1:11" x14ac:dyDescent="0.25">
      <c r="A41" s="11"/>
      <c r="B41" s="14">
        <v>34</v>
      </c>
      <c r="C41" s="39"/>
      <c r="D41" s="39"/>
      <c r="E41" s="39">
        <f t="shared" si="1"/>
        <v>0</v>
      </c>
      <c r="F41" s="46">
        <v>7.33</v>
      </c>
      <c r="G41" s="39">
        <f t="shared" si="0"/>
        <v>0</v>
      </c>
      <c r="H41" s="9"/>
      <c r="I41" s="39"/>
      <c r="J41" s="38"/>
      <c r="K41" s="39">
        <f>мар.25!K41+H41-G41</f>
        <v>0</v>
      </c>
    </row>
    <row r="42" spans="1:11" x14ac:dyDescent="0.25">
      <c r="A42" s="11"/>
      <c r="B42" s="14">
        <v>35</v>
      </c>
      <c r="C42" s="39">
        <v>8018</v>
      </c>
      <c r="D42" s="39">
        <v>8018</v>
      </c>
      <c r="E42" s="39">
        <f t="shared" si="1"/>
        <v>0</v>
      </c>
      <c r="F42" s="53">
        <v>5.13</v>
      </c>
      <c r="G42" s="39">
        <f t="shared" si="0"/>
        <v>0</v>
      </c>
      <c r="H42" s="9"/>
      <c r="I42" s="39"/>
      <c r="J42" s="38"/>
      <c r="K42" s="39">
        <f>мар.25!K42+H42-G42</f>
        <v>0</v>
      </c>
    </row>
    <row r="43" spans="1:11" x14ac:dyDescent="0.25">
      <c r="A43" s="11"/>
      <c r="B43" s="14">
        <v>36</v>
      </c>
      <c r="C43" s="39">
        <v>53243</v>
      </c>
      <c r="D43" s="39">
        <v>54000</v>
      </c>
      <c r="E43" s="39">
        <f t="shared" si="1"/>
        <v>757</v>
      </c>
      <c r="F43" s="53">
        <v>5.13</v>
      </c>
      <c r="G43" s="39">
        <f t="shared" si="0"/>
        <v>3883.41</v>
      </c>
      <c r="H43" s="9"/>
      <c r="I43" s="39"/>
      <c r="J43" s="38"/>
      <c r="K43" s="39">
        <f>мар.25!K43+H43-G43</f>
        <v>25.529999999999745</v>
      </c>
    </row>
    <row r="44" spans="1:11" x14ac:dyDescent="0.25">
      <c r="A44" s="11"/>
      <c r="B44" s="14">
        <v>37</v>
      </c>
      <c r="C44" s="39">
        <v>23471</v>
      </c>
      <c r="D44" s="39">
        <v>23564</v>
      </c>
      <c r="E44" s="39">
        <f t="shared" si="1"/>
        <v>93</v>
      </c>
      <c r="F44" s="53">
        <v>5.13</v>
      </c>
      <c r="G44" s="39">
        <f t="shared" si="0"/>
        <v>477.09</v>
      </c>
      <c r="H44" s="9">
        <v>700</v>
      </c>
      <c r="I44" s="39">
        <v>585070</v>
      </c>
      <c r="J44" s="38">
        <v>45751</v>
      </c>
      <c r="K44" s="39">
        <f>мар.25!K44+H44-G44</f>
        <v>-2401.6099999999997</v>
      </c>
    </row>
    <row r="45" spans="1:11" x14ac:dyDescent="0.25">
      <c r="A45" s="11"/>
      <c r="B45" s="14">
        <v>38.39</v>
      </c>
      <c r="C45" s="39"/>
      <c r="D45" s="39"/>
      <c r="E45" s="39">
        <f t="shared" si="1"/>
        <v>0</v>
      </c>
      <c r="F45" s="46">
        <v>7.33</v>
      </c>
      <c r="G45" s="39">
        <f t="shared" si="0"/>
        <v>0</v>
      </c>
      <c r="H45" s="9"/>
      <c r="I45" s="39"/>
      <c r="J45" s="38"/>
      <c r="K45" s="39">
        <f>мар.25!K45+H45-G45</f>
        <v>0</v>
      </c>
    </row>
    <row r="46" spans="1:11" x14ac:dyDescent="0.25">
      <c r="A46" s="11"/>
      <c r="B46" s="14">
        <v>40</v>
      </c>
      <c r="C46" s="39">
        <v>191076</v>
      </c>
      <c r="D46" s="39">
        <v>192672</v>
      </c>
      <c r="E46" s="39">
        <f t="shared" si="1"/>
        <v>1596</v>
      </c>
      <c r="F46" s="53">
        <v>0</v>
      </c>
      <c r="G46" s="39">
        <f t="shared" si="0"/>
        <v>0</v>
      </c>
      <c r="H46" s="9"/>
      <c r="I46" s="39"/>
      <c r="J46" s="38"/>
      <c r="K46" s="39">
        <f>мар.25!K46+H46-G46</f>
        <v>0</v>
      </c>
    </row>
    <row r="47" spans="1:11" x14ac:dyDescent="0.25">
      <c r="A47" s="11"/>
      <c r="B47" s="14">
        <v>41</v>
      </c>
      <c r="C47" s="39">
        <v>81989</v>
      </c>
      <c r="D47" s="39">
        <v>83257</v>
      </c>
      <c r="E47" s="39">
        <f t="shared" si="1"/>
        <v>1268</v>
      </c>
      <c r="F47" s="46">
        <v>7.33</v>
      </c>
      <c r="G47" s="39">
        <f t="shared" si="0"/>
        <v>9294.44</v>
      </c>
      <c r="H47" s="9">
        <v>36725</v>
      </c>
      <c r="I47" s="39" t="s">
        <v>51</v>
      </c>
      <c r="J47" s="38" t="s">
        <v>50</v>
      </c>
      <c r="K47" s="39">
        <f>мар.25!K47+H47-G47</f>
        <v>6331.8699999999972</v>
      </c>
    </row>
    <row r="48" spans="1:11" x14ac:dyDescent="0.25">
      <c r="A48" s="11"/>
      <c r="B48" s="14">
        <v>42</v>
      </c>
      <c r="C48" s="39">
        <v>238941</v>
      </c>
      <c r="D48" s="39">
        <v>239488</v>
      </c>
      <c r="E48" s="39">
        <f t="shared" si="1"/>
        <v>547</v>
      </c>
      <c r="F48" s="53">
        <v>0</v>
      </c>
      <c r="G48" s="39">
        <f t="shared" si="0"/>
        <v>0</v>
      </c>
      <c r="H48" s="9"/>
      <c r="I48" s="39"/>
      <c r="J48" s="38"/>
      <c r="K48" s="39">
        <f>мар.25!K48+H48-G48</f>
        <v>0</v>
      </c>
    </row>
    <row r="49" spans="1:11" x14ac:dyDescent="0.25">
      <c r="A49" s="11"/>
      <c r="B49" s="14">
        <v>43</v>
      </c>
      <c r="C49" s="39">
        <v>140738</v>
      </c>
      <c r="D49" s="39">
        <v>141410</v>
      </c>
      <c r="E49" s="39">
        <f t="shared" si="1"/>
        <v>672</v>
      </c>
      <c r="F49" s="53">
        <v>5.13</v>
      </c>
      <c r="G49" s="39">
        <f t="shared" si="0"/>
        <v>3447.36</v>
      </c>
      <c r="H49" s="9">
        <v>3857.76</v>
      </c>
      <c r="I49" s="39">
        <v>7994</v>
      </c>
      <c r="J49" s="38">
        <v>45751</v>
      </c>
      <c r="K49" s="39">
        <f>мар.25!K49+H49-G49</f>
        <v>-3447.3599999999997</v>
      </c>
    </row>
    <row r="50" spans="1:11" x14ac:dyDescent="0.25">
      <c r="A50" s="11"/>
      <c r="B50" s="14">
        <v>44</v>
      </c>
      <c r="C50" s="39"/>
      <c r="D50" s="39"/>
      <c r="E50" s="39">
        <f t="shared" si="1"/>
        <v>0</v>
      </c>
      <c r="F50" s="46">
        <v>7.33</v>
      </c>
      <c r="G50" s="39">
        <f t="shared" si="0"/>
        <v>0</v>
      </c>
      <c r="H50" s="9"/>
      <c r="I50" s="39"/>
      <c r="J50" s="38"/>
      <c r="K50" s="39">
        <f>мар.25!K50+H50-G50</f>
        <v>0</v>
      </c>
    </row>
    <row r="51" spans="1:11" x14ac:dyDescent="0.25">
      <c r="A51" s="11"/>
      <c r="B51" s="14">
        <v>45</v>
      </c>
      <c r="C51" s="70">
        <v>27</v>
      </c>
      <c r="D51" s="70">
        <v>27</v>
      </c>
      <c r="E51" s="39">
        <f t="shared" si="1"/>
        <v>0</v>
      </c>
      <c r="F51" s="46">
        <v>7.33</v>
      </c>
      <c r="G51" s="39">
        <f t="shared" si="0"/>
        <v>0</v>
      </c>
      <c r="H51" s="9"/>
      <c r="I51" s="39"/>
      <c r="J51" s="38"/>
      <c r="K51" s="39">
        <f>мар.25!K51+H51-G51</f>
        <v>0</v>
      </c>
    </row>
    <row r="52" spans="1:11" x14ac:dyDescent="0.25">
      <c r="A52" s="11"/>
      <c r="B52" s="14">
        <v>46</v>
      </c>
      <c r="C52" s="39">
        <v>27501</v>
      </c>
      <c r="D52" s="39">
        <v>28719</v>
      </c>
      <c r="E52" s="39">
        <f t="shared" si="1"/>
        <v>1218</v>
      </c>
      <c r="F52" s="46">
        <v>7.33</v>
      </c>
      <c r="G52" s="39">
        <f t="shared" si="0"/>
        <v>8927.94</v>
      </c>
      <c r="H52" s="9"/>
      <c r="I52" s="39"/>
      <c r="J52" s="38"/>
      <c r="K52" s="39">
        <f>мар.25!K52+H52-G52</f>
        <v>-51126.75</v>
      </c>
    </row>
    <row r="53" spans="1:11" x14ac:dyDescent="0.25">
      <c r="A53" s="11"/>
      <c r="B53" s="14">
        <v>47</v>
      </c>
      <c r="C53" s="39">
        <v>2088</v>
      </c>
      <c r="D53" s="39">
        <v>2088</v>
      </c>
      <c r="E53" s="39">
        <f t="shared" si="1"/>
        <v>0</v>
      </c>
      <c r="F53" s="46">
        <v>7.33</v>
      </c>
      <c r="G53" s="39">
        <f t="shared" si="0"/>
        <v>0</v>
      </c>
      <c r="H53" s="9"/>
      <c r="I53" s="39"/>
      <c r="J53" s="38"/>
      <c r="K53" s="39">
        <f>мар.25!K53+H53-G53</f>
        <v>0</v>
      </c>
    </row>
    <row r="54" spans="1:11" x14ac:dyDescent="0.25">
      <c r="A54" s="11"/>
      <c r="B54" s="14">
        <v>48</v>
      </c>
      <c r="C54" s="39">
        <v>30836</v>
      </c>
      <c r="D54" s="39">
        <v>30954</v>
      </c>
      <c r="E54" s="39">
        <f t="shared" si="1"/>
        <v>118</v>
      </c>
      <c r="F54" s="46">
        <v>7.33</v>
      </c>
      <c r="G54" s="39">
        <f t="shared" si="0"/>
        <v>864.94</v>
      </c>
      <c r="H54" s="9"/>
      <c r="I54" s="39"/>
      <c r="J54" s="38"/>
      <c r="K54" s="39">
        <f>мар.25!K54+H54-G54</f>
        <v>-3577.0400000000004</v>
      </c>
    </row>
    <row r="55" spans="1:11" x14ac:dyDescent="0.25">
      <c r="A55" s="14"/>
      <c r="B55" s="14">
        <v>49</v>
      </c>
      <c r="C55" s="39">
        <v>76385</v>
      </c>
      <c r="D55" s="39">
        <v>76695</v>
      </c>
      <c r="E55" s="39">
        <f t="shared" si="1"/>
        <v>310</v>
      </c>
      <c r="F55" s="53">
        <v>0</v>
      </c>
      <c r="G55" s="39">
        <f t="shared" si="0"/>
        <v>0</v>
      </c>
      <c r="H55" s="9"/>
      <c r="I55" s="39"/>
      <c r="J55" s="38"/>
      <c r="K55" s="39">
        <f>мар.25!K55+H55-G55</f>
        <v>0</v>
      </c>
    </row>
    <row r="56" spans="1:11" x14ac:dyDescent="0.25">
      <c r="A56" s="11"/>
      <c r="B56" s="14">
        <v>50</v>
      </c>
      <c r="C56" s="39">
        <v>2529</v>
      </c>
      <c r="D56" s="39">
        <v>2529</v>
      </c>
      <c r="E56" s="39">
        <f t="shared" si="1"/>
        <v>0</v>
      </c>
      <c r="F56" s="46">
        <v>7.33</v>
      </c>
      <c r="G56" s="39">
        <f t="shared" si="0"/>
        <v>0</v>
      </c>
      <c r="H56" s="9"/>
      <c r="I56" s="39"/>
      <c r="J56" s="38"/>
      <c r="K56" s="39">
        <f>мар.25!K56+H56-G56</f>
        <v>0</v>
      </c>
    </row>
    <row r="57" spans="1:11" x14ac:dyDescent="0.25">
      <c r="A57" s="11"/>
      <c r="B57" s="14">
        <v>51</v>
      </c>
      <c r="C57" s="39">
        <v>16193</v>
      </c>
      <c r="D57" s="39">
        <v>16193</v>
      </c>
      <c r="E57" s="39">
        <f t="shared" si="1"/>
        <v>0</v>
      </c>
      <c r="F57" s="53">
        <v>0</v>
      </c>
      <c r="G57" s="39">
        <f t="shared" si="0"/>
        <v>0</v>
      </c>
      <c r="H57" s="9"/>
      <c r="I57" s="39"/>
      <c r="J57" s="38"/>
      <c r="K57" s="39">
        <f>мар.25!K57+H57-G57</f>
        <v>0</v>
      </c>
    </row>
    <row r="58" spans="1:11" x14ac:dyDescent="0.25">
      <c r="A58" s="11"/>
      <c r="B58" s="14">
        <v>52</v>
      </c>
      <c r="C58" s="39">
        <v>126373</v>
      </c>
      <c r="D58" s="39">
        <v>126715</v>
      </c>
      <c r="E58" s="39">
        <f t="shared" si="1"/>
        <v>342</v>
      </c>
      <c r="F58" s="53">
        <v>0</v>
      </c>
      <c r="G58" s="39">
        <f t="shared" si="0"/>
        <v>0</v>
      </c>
      <c r="H58" s="9"/>
      <c r="I58" s="39"/>
      <c r="J58" s="38"/>
      <c r="K58" s="39">
        <f>мар.25!K58+H58-G58</f>
        <v>0</v>
      </c>
    </row>
    <row r="59" spans="1:11" x14ac:dyDescent="0.25">
      <c r="A59" s="11"/>
      <c r="B59" s="14">
        <v>53</v>
      </c>
      <c r="C59" s="39">
        <v>3912</v>
      </c>
      <c r="D59" s="39">
        <v>3930</v>
      </c>
      <c r="E59" s="39">
        <f t="shared" si="1"/>
        <v>18</v>
      </c>
      <c r="F59" s="46">
        <v>7.33</v>
      </c>
      <c r="G59" s="39">
        <f t="shared" si="0"/>
        <v>131.94</v>
      </c>
      <c r="H59" s="9"/>
      <c r="I59" s="39"/>
      <c r="J59" s="38"/>
      <c r="K59" s="39">
        <f>мар.25!K59+H59-G59</f>
        <v>-403.15000000000003</v>
      </c>
    </row>
    <row r="60" spans="1:11" x14ac:dyDescent="0.25">
      <c r="A60" s="11"/>
      <c r="B60" s="14">
        <v>54</v>
      </c>
      <c r="C60" s="39">
        <v>252</v>
      </c>
      <c r="D60" s="39">
        <v>252</v>
      </c>
      <c r="E60" s="39">
        <f t="shared" si="1"/>
        <v>0</v>
      </c>
      <c r="F60" s="46">
        <v>7.33</v>
      </c>
      <c r="G60" s="39">
        <f t="shared" si="0"/>
        <v>0</v>
      </c>
      <c r="H60" s="9"/>
      <c r="I60" s="39"/>
      <c r="J60" s="38"/>
      <c r="K60" s="39">
        <f>мар.25!K60+H60-G60</f>
        <v>0</v>
      </c>
    </row>
    <row r="61" spans="1:11" x14ac:dyDescent="0.25">
      <c r="A61" s="11"/>
      <c r="B61" s="14">
        <v>55</v>
      </c>
      <c r="C61" s="39">
        <v>76287</v>
      </c>
      <c r="D61" s="39">
        <v>77412</v>
      </c>
      <c r="E61" s="39">
        <f t="shared" si="1"/>
        <v>1125</v>
      </c>
      <c r="F61" s="53">
        <v>5.13</v>
      </c>
      <c r="G61" s="39">
        <f t="shared" si="0"/>
        <v>5771.25</v>
      </c>
      <c r="H61" s="9">
        <v>7000</v>
      </c>
      <c r="I61" s="39">
        <v>44467</v>
      </c>
      <c r="J61" s="38">
        <v>45749</v>
      </c>
      <c r="K61" s="39">
        <f>мар.25!K61+H61-G61</f>
        <v>-20835.150000000001</v>
      </c>
    </row>
    <row r="62" spans="1:11" x14ac:dyDescent="0.25">
      <c r="A62" s="11"/>
      <c r="B62" s="14">
        <v>56</v>
      </c>
      <c r="C62" s="39">
        <v>7214</v>
      </c>
      <c r="D62" s="39">
        <v>7222</v>
      </c>
      <c r="E62" s="39">
        <f t="shared" si="1"/>
        <v>8</v>
      </c>
      <c r="F62" s="46">
        <v>7.33</v>
      </c>
      <c r="G62" s="39">
        <f t="shared" si="0"/>
        <v>58.64</v>
      </c>
      <c r="H62" s="9"/>
      <c r="I62" s="39"/>
      <c r="J62" s="38"/>
      <c r="K62" s="39">
        <f>мар.25!K62+H62-G62</f>
        <v>-65.97</v>
      </c>
    </row>
    <row r="63" spans="1:11" x14ac:dyDescent="0.25">
      <c r="A63" s="11"/>
      <c r="B63" s="14">
        <v>57</v>
      </c>
      <c r="C63" s="39">
        <v>106895</v>
      </c>
      <c r="D63" s="39">
        <v>106895</v>
      </c>
      <c r="E63" s="39">
        <f t="shared" si="1"/>
        <v>0</v>
      </c>
      <c r="F63" s="53">
        <v>5.13</v>
      </c>
      <c r="G63" s="39">
        <f t="shared" si="0"/>
        <v>0</v>
      </c>
      <c r="H63" s="9"/>
      <c r="I63" s="39"/>
      <c r="J63" s="38"/>
      <c r="K63" s="39">
        <f>мар.25!K63+H63-G63</f>
        <v>0</v>
      </c>
    </row>
    <row r="64" spans="1:11" x14ac:dyDescent="0.25">
      <c r="A64" s="11"/>
      <c r="B64" s="14">
        <v>58</v>
      </c>
      <c r="C64" s="39"/>
      <c r="D64" s="39"/>
      <c r="E64" s="39">
        <f t="shared" si="1"/>
        <v>0</v>
      </c>
      <c r="F64" s="46">
        <v>7.33</v>
      </c>
      <c r="G64" s="39">
        <f t="shared" si="0"/>
        <v>0</v>
      </c>
      <c r="H64" s="9"/>
      <c r="I64" s="39"/>
      <c r="J64" s="38"/>
      <c r="K64" s="39">
        <f>мар.25!K64+H64-G64</f>
        <v>0</v>
      </c>
    </row>
    <row r="65" spans="1:11" x14ac:dyDescent="0.25">
      <c r="A65" s="11"/>
      <c r="B65" s="14">
        <v>59</v>
      </c>
      <c r="C65" s="39">
        <v>32454</v>
      </c>
      <c r="D65" s="39">
        <v>32617</v>
      </c>
      <c r="E65" s="39">
        <f t="shared" si="1"/>
        <v>163</v>
      </c>
      <c r="F65" s="46">
        <v>7.33</v>
      </c>
      <c r="G65" s="39">
        <f t="shared" si="0"/>
        <v>1194.79</v>
      </c>
      <c r="H65" s="9">
        <v>4850</v>
      </c>
      <c r="I65" s="39">
        <v>961909</v>
      </c>
      <c r="J65" s="38">
        <v>45761</v>
      </c>
      <c r="K65" s="39">
        <f>мар.25!K65+H65-G65</f>
        <v>5077.45</v>
      </c>
    </row>
    <row r="66" spans="1:11" x14ac:dyDescent="0.25">
      <c r="A66" s="11"/>
      <c r="B66" s="14">
        <v>60</v>
      </c>
      <c r="C66" s="39">
        <v>30991</v>
      </c>
      <c r="D66" s="39">
        <v>31079</v>
      </c>
      <c r="E66" s="39">
        <f t="shared" si="1"/>
        <v>88</v>
      </c>
      <c r="F66" s="53">
        <v>5.13</v>
      </c>
      <c r="G66" s="39">
        <f t="shared" si="0"/>
        <v>451.44</v>
      </c>
      <c r="H66" s="9">
        <v>543.78</v>
      </c>
      <c r="I66" s="39">
        <v>151237</v>
      </c>
      <c r="J66" s="38">
        <v>45757</v>
      </c>
      <c r="K66" s="39">
        <f>мар.25!K66+H66-G66</f>
        <v>87.21999999999997</v>
      </c>
    </row>
    <row r="67" spans="1:11" x14ac:dyDescent="0.25">
      <c r="A67" s="11"/>
      <c r="B67" s="14">
        <v>61</v>
      </c>
      <c r="C67" s="39">
        <v>94562</v>
      </c>
      <c r="D67" s="39">
        <v>94958</v>
      </c>
      <c r="E67" s="39">
        <f t="shared" si="1"/>
        <v>396</v>
      </c>
      <c r="F67" s="53">
        <v>0</v>
      </c>
      <c r="G67" s="39">
        <f t="shared" si="0"/>
        <v>0</v>
      </c>
      <c r="H67" s="9"/>
      <c r="I67" s="39"/>
      <c r="J67" s="38"/>
      <c r="K67" s="39">
        <f>мар.25!K67+H67-G67</f>
        <v>0</v>
      </c>
    </row>
    <row r="68" spans="1:11" x14ac:dyDescent="0.25">
      <c r="A68" s="11"/>
      <c r="B68" s="14">
        <v>62</v>
      </c>
      <c r="C68" s="39">
        <v>15002</v>
      </c>
      <c r="D68" s="39">
        <v>15153</v>
      </c>
      <c r="E68" s="39">
        <f t="shared" si="1"/>
        <v>151</v>
      </c>
      <c r="F68" s="46">
        <v>7.33</v>
      </c>
      <c r="G68" s="39">
        <f t="shared" si="0"/>
        <v>1106.83</v>
      </c>
      <c r="H68" s="9">
        <v>1900</v>
      </c>
      <c r="I68" s="39">
        <v>373170</v>
      </c>
      <c r="J68" s="38">
        <v>45751</v>
      </c>
      <c r="K68" s="39">
        <f>мар.25!K68+H68-G68</f>
        <v>6969.82</v>
      </c>
    </row>
    <row r="69" spans="1:11" x14ac:dyDescent="0.25">
      <c r="A69" s="11"/>
      <c r="B69" s="14">
        <v>63</v>
      </c>
      <c r="C69" s="39">
        <v>37960</v>
      </c>
      <c r="D69" s="39">
        <v>38192</v>
      </c>
      <c r="E69" s="39">
        <f t="shared" si="1"/>
        <v>232</v>
      </c>
      <c r="F69" s="53">
        <v>5.13</v>
      </c>
      <c r="G69" s="39">
        <f t="shared" si="0"/>
        <v>1190.1600000000001</v>
      </c>
      <c r="H69" s="9">
        <v>1000</v>
      </c>
      <c r="I69" s="39">
        <v>394163</v>
      </c>
      <c r="J69" s="38">
        <v>45754</v>
      </c>
      <c r="K69" s="39">
        <f>мар.25!K69+H69-G69</f>
        <v>611.87999999999988</v>
      </c>
    </row>
    <row r="70" spans="1:11" x14ac:dyDescent="0.25">
      <c r="A70" s="11"/>
      <c r="B70" s="14">
        <v>64</v>
      </c>
      <c r="C70" s="39">
        <v>788</v>
      </c>
      <c r="D70" s="39">
        <v>794</v>
      </c>
      <c r="E70" s="39">
        <f t="shared" si="1"/>
        <v>6</v>
      </c>
      <c r="F70" s="46">
        <v>7.33</v>
      </c>
      <c r="G70" s="39">
        <f t="shared" si="0"/>
        <v>43.980000000000004</v>
      </c>
      <c r="H70" s="9"/>
      <c r="I70" s="39"/>
      <c r="J70" s="38"/>
      <c r="K70" s="39">
        <f>мар.25!K70+H70-G70</f>
        <v>-43.980000000000004</v>
      </c>
    </row>
    <row r="71" spans="1:11" x14ac:dyDescent="0.25">
      <c r="A71" s="11"/>
      <c r="B71" s="14">
        <v>65</v>
      </c>
      <c r="C71" s="39">
        <v>26148</v>
      </c>
      <c r="D71" s="39">
        <v>26172</v>
      </c>
      <c r="E71" s="39">
        <f t="shared" si="1"/>
        <v>24</v>
      </c>
      <c r="F71" s="53">
        <v>5.13</v>
      </c>
      <c r="G71" s="39">
        <f t="shared" si="0"/>
        <v>123.12</v>
      </c>
      <c r="H71" s="9">
        <v>1154.25</v>
      </c>
      <c r="I71" s="39">
        <v>451564</v>
      </c>
      <c r="J71" s="38">
        <v>45751</v>
      </c>
      <c r="K71" s="39">
        <f>мар.25!K71+H71-G71</f>
        <v>-123.12</v>
      </c>
    </row>
    <row r="72" spans="1:11" x14ac:dyDescent="0.25">
      <c r="A72" s="11"/>
      <c r="B72" s="14">
        <v>66</v>
      </c>
      <c r="C72" s="39">
        <v>153700</v>
      </c>
      <c r="D72" s="39">
        <v>153974</v>
      </c>
      <c r="E72" s="39">
        <f t="shared" si="1"/>
        <v>274</v>
      </c>
      <c r="F72" s="53">
        <v>0</v>
      </c>
      <c r="G72" s="39">
        <f t="shared" ref="G72:G136" si="2">F72*E72</f>
        <v>0</v>
      </c>
      <c r="H72" s="9"/>
      <c r="I72" s="39"/>
      <c r="J72" s="38"/>
      <c r="K72" s="39">
        <f>мар.25!K72+H72-G72</f>
        <v>0</v>
      </c>
    </row>
    <row r="73" spans="1:11" x14ac:dyDescent="0.25">
      <c r="A73" s="14"/>
      <c r="B73" s="14">
        <v>67</v>
      </c>
      <c r="C73" s="39">
        <v>11329</v>
      </c>
      <c r="D73" s="39">
        <v>11383</v>
      </c>
      <c r="E73" s="39">
        <f t="shared" ref="E73:E136" si="3">D73-C73</f>
        <v>54</v>
      </c>
      <c r="F73" s="53">
        <v>5.13</v>
      </c>
      <c r="G73" s="39">
        <f t="shared" si="2"/>
        <v>277.02</v>
      </c>
      <c r="H73" s="9">
        <v>1396</v>
      </c>
      <c r="I73" s="39">
        <v>305389</v>
      </c>
      <c r="J73" s="38">
        <v>45757</v>
      </c>
      <c r="K73" s="39">
        <f>мар.25!K73+H73-G73</f>
        <v>2033.0000000000005</v>
      </c>
    </row>
    <row r="74" spans="1:11" x14ac:dyDescent="0.25">
      <c r="A74" s="11"/>
      <c r="B74" s="14">
        <v>68</v>
      </c>
      <c r="C74" s="39"/>
      <c r="D74" s="39"/>
      <c r="E74" s="39">
        <f t="shared" si="3"/>
        <v>0</v>
      </c>
      <c r="F74" s="46">
        <v>7.33</v>
      </c>
      <c r="G74" s="39">
        <f t="shared" si="2"/>
        <v>0</v>
      </c>
      <c r="H74" s="9"/>
      <c r="I74" s="39"/>
      <c r="J74" s="38"/>
      <c r="K74" s="39">
        <f>мар.25!K74+H74-G74</f>
        <v>0</v>
      </c>
    </row>
    <row r="75" spans="1:11" x14ac:dyDescent="0.25">
      <c r="A75" s="11"/>
      <c r="B75" s="14">
        <v>69</v>
      </c>
      <c r="C75" s="39">
        <v>10666</v>
      </c>
      <c r="D75" s="39">
        <v>10666</v>
      </c>
      <c r="E75" s="39">
        <f t="shared" si="3"/>
        <v>0</v>
      </c>
      <c r="F75" s="46">
        <v>7.33</v>
      </c>
      <c r="G75" s="39">
        <f t="shared" si="2"/>
        <v>0</v>
      </c>
      <c r="H75" s="9"/>
      <c r="I75" s="39"/>
      <c r="J75" s="38"/>
      <c r="K75" s="39">
        <f>мар.25!K75+H75-G75</f>
        <v>-7.33</v>
      </c>
    </row>
    <row r="76" spans="1:11" x14ac:dyDescent="0.25">
      <c r="A76" s="11"/>
      <c r="B76" s="14">
        <v>70</v>
      </c>
      <c r="C76" s="39">
        <v>151471</v>
      </c>
      <c r="D76" s="39">
        <v>151660</v>
      </c>
      <c r="E76" s="39">
        <f t="shared" si="3"/>
        <v>189</v>
      </c>
      <c r="F76" s="46">
        <v>7.33</v>
      </c>
      <c r="G76" s="39">
        <f t="shared" si="2"/>
        <v>1385.3700000000001</v>
      </c>
      <c r="H76" s="9">
        <v>6000</v>
      </c>
      <c r="I76" s="39">
        <v>232708</v>
      </c>
      <c r="J76" s="38">
        <v>45762</v>
      </c>
      <c r="K76" s="39">
        <f>мар.25!K76+H76-G76</f>
        <v>-3924.8200000000006</v>
      </c>
    </row>
    <row r="77" spans="1:11" x14ac:dyDescent="0.25">
      <c r="A77" s="11"/>
      <c r="B77" s="14">
        <v>71</v>
      </c>
      <c r="C77" s="39">
        <v>70346</v>
      </c>
      <c r="D77" s="39">
        <v>70880</v>
      </c>
      <c r="E77" s="39">
        <f t="shared" si="3"/>
        <v>534</v>
      </c>
      <c r="F77" s="46">
        <v>7.33</v>
      </c>
      <c r="G77" s="39">
        <f t="shared" si="2"/>
        <v>3914.2200000000003</v>
      </c>
      <c r="H77" s="9">
        <v>4500</v>
      </c>
      <c r="I77" s="39">
        <v>349276</v>
      </c>
      <c r="J77" s="38">
        <v>45749</v>
      </c>
      <c r="K77" s="39">
        <f>мар.25!K77+H77-G77</f>
        <v>3257.1899999999996</v>
      </c>
    </row>
    <row r="78" spans="1:11" x14ac:dyDescent="0.25">
      <c r="A78" s="11"/>
      <c r="B78" s="14">
        <v>72</v>
      </c>
      <c r="C78" s="39"/>
      <c r="D78" s="39"/>
      <c r="E78" s="39">
        <f t="shared" si="3"/>
        <v>0</v>
      </c>
      <c r="F78" s="46">
        <v>7.33</v>
      </c>
      <c r="G78" s="39">
        <f t="shared" si="2"/>
        <v>0</v>
      </c>
      <c r="H78" s="9"/>
      <c r="I78" s="39"/>
      <c r="J78" s="38"/>
      <c r="K78" s="39">
        <f>мар.25!K78+H78-G78</f>
        <v>0</v>
      </c>
    </row>
    <row r="79" spans="1:11" x14ac:dyDescent="0.25">
      <c r="A79" s="11"/>
      <c r="B79" s="14">
        <v>73</v>
      </c>
      <c r="C79" s="39"/>
      <c r="D79" s="39"/>
      <c r="E79" s="39">
        <f t="shared" si="3"/>
        <v>0</v>
      </c>
      <c r="F79" s="46">
        <v>7.33</v>
      </c>
      <c r="G79" s="39">
        <f t="shared" si="2"/>
        <v>0</v>
      </c>
      <c r="H79" s="9"/>
      <c r="I79" s="39"/>
      <c r="J79" s="38"/>
      <c r="K79" s="39">
        <f>мар.25!K79+H79-G79</f>
        <v>0</v>
      </c>
    </row>
    <row r="80" spans="1:11" x14ac:dyDescent="0.25">
      <c r="A80" s="11"/>
      <c r="B80" s="14">
        <v>74</v>
      </c>
      <c r="C80" s="39">
        <v>116936</v>
      </c>
      <c r="D80" s="39">
        <v>118218</v>
      </c>
      <c r="E80" s="39">
        <f t="shared" si="3"/>
        <v>1282</v>
      </c>
      <c r="F80" s="53">
        <v>0</v>
      </c>
      <c r="G80" s="39">
        <f t="shared" si="2"/>
        <v>0</v>
      </c>
      <c r="H80" s="9"/>
      <c r="I80" s="39"/>
      <c r="J80" s="38"/>
      <c r="K80" s="39">
        <f>мар.25!K80+H80-G80</f>
        <v>0</v>
      </c>
    </row>
    <row r="81" spans="1:11" x14ac:dyDescent="0.25">
      <c r="A81" s="11"/>
      <c r="B81" s="14">
        <v>75</v>
      </c>
      <c r="C81" s="39">
        <v>197</v>
      </c>
      <c r="D81" s="39">
        <v>197</v>
      </c>
      <c r="E81" s="39">
        <f t="shared" si="3"/>
        <v>0</v>
      </c>
      <c r="F81" s="46">
        <v>7.33</v>
      </c>
      <c r="G81" s="39">
        <f t="shared" si="2"/>
        <v>0</v>
      </c>
      <c r="H81" s="9"/>
      <c r="I81" s="39"/>
      <c r="J81" s="38"/>
      <c r="K81" s="39">
        <f>мар.25!K81+H81-G81</f>
        <v>-124.61</v>
      </c>
    </row>
    <row r="82" spans="1:11" x14ac:dyDescent="0.25">
      <c r="A82" s="11"/>
      <c r="B82" s="14">
        <v>76</v>
      </c>
      <c r="C82" s="39">
        <v>125121</v>
      </c>
      <c r="D82" s="39">
        <v>126161</v>
      </c>
      <c r="E82" s="39">
        <f t="shared" si="3"/>
        <v>1040</v>
      </c>
      <c r="F82" s="53">
        <v>5.13</v>
      </c>
      <c r="G82" s="39">
        <f t="shared" si="2"/>
        <v>5335.2</v>
      </c>
      <c r="H82" s="9">
        <v>7348.5</v>
      </c>
      <c r="I82" s="39">
        <v>386688</v>
      </c>
      <c r="J82" s="38">
        <v>45750</v>
      </c>
      <c r="K82" s="39">
        <f>мар.25!K82+H82-G82</f>
        <v>1915.8200000000006</v>
      </c>
    </row>
    <row r="83" spans="1:11" x14ac:dyDescent="0.25">
      <c r="A83" s="11"/>
      <c r="B83" s="14">
        <v>77</v>
      </c>
      <c r="C83" s="39">
        <v>36829</v>
      </c>
      <c r="D83" s="39">
        <v>37047</v>
      </c>
      <c r="E83" s="39">
        <f t="shared" si="3"/>
        <v>218</v>
      </c>
      <c r="F83" s="53">
        <v>5.13</v>
      </c>
      <c r="G83" s="39">
        <f t="shared" si="2"/>
        <v>1118.3399999999999</v>
      </c>
      <c r="H83" s="9">
        <v>2000</v>
      </c>
      <c r="I83" s="39">
        <v>16399</v>
      </c>
      <c r="J83" s="38">
        <v>45776</v>
      </c>
      <c r="K83" s="39">
        <f>мар.25!K83+H83-G83</f>
        <v>766.7</v>
      </c>
    </row>
    <row r="84" spans="1:11" x14ac:dyDescent="0.25">
      <c r="A84" s="11"/>
      <c r="B84" s="14">
        <v>78</v>
      </c>
      <c r="C84" s="39"/>
      <c r="D84" s="39"/>
      <c r="E84" s="39">
        <f t="shared" si="3"/>
        <v>0</v>
      </c>
      <c r="F84" s="46">
        <v>7.33</v>
      </c>
      <c r="G84" s="39">
        <f t="shared" si="2"/>
        <v>0</v>
      </c>
      <c r="H84" s="9"/>
      <c r="I84" s="39"/>
      <c r="J84" s="38"/>
      <c r="K84" s="39">
        <f>мар.25!K84+H84-G84</f>
        <v>0</v>
      </c>
    </row>
    <row r="85" spans="1:11" x14ac:dyDescent="0.25">
      <c r="A85" s="11"/>
      <c r="B85" s="14">
        <v>79</v>
      </c>
      <c r="C85" s="39">
        <v>13777</v>
      </c>
      <c r="D85" s="39">
        <v>13999</v>
      </c>
      <c r="E85" s="39">
        <f t="shared" si="3"/>
        <v>222</v>
      </c>
      <c r="F85" s="53">
        <v>0</v>
      </c>
      <c r="G85" s="39">
        <f t="shared" si="2"/>
        <v>0</v>
      </c>
      <c r="H85" s="9"/>
      <c r="I85" s="39"/>
      <c r="J85" s="38"/>
      <c r="K85" s="39">
        <f>мар.25!K85+H85-G85</f>
        <v>0</v>
      </c>
    </row>
    <row r="86" spans="1:11" x14ac:dyDescent="0.25">
      <c r="A86" s="14"/>
      <c r="B86" s="14">
        <v>80</v>
      </c>
      <c r="C86" s="39"/>
      <c r="D86" s="39"/>
      <c r="E86" s="39">
        <f t="shared" si="3"/>
        <v>0</v>
      </c>
      <c r="F86" s="46">
        <v>7.33</v>
      </c>
      <c r="G86" s="39">
        <f t="shared" si="2"/>
        <v>0</v>
      </c>
      <c r="H86" s="9"/>
      <c r="I86" s="39"/>
      <c r="J86" s="38"/>
      <c r="K86" s="39">
        <f>мар.25!K86+H86-G86</f>
        <v>0</v>
      </c>
    </row>
    <row r="87" spans="1:11" x14ac:dyDescent="0.25">
      <c r="A87" s="14"/>
      <c r="B87" s="14">
        <v>81</v>
      </c>
      <c r="C87" s="39">
        <v>54266</v>
      </c>
      <c r="D87" s="39">
        <v>54862</v>
      </c>
      <c r="E87" s="39">
        <f t="shared" si="3"/>
        <v>596</v>
      </c>
      <c r="F87" s="46">
        <v>7.33</v>
      </c>
      <c r="G87" s="39">
        <f t="shared" si="2"/>
        <v>4368.68</v>
      </c>
      <c r="H87" s="9">
        <v>14000</v>
      </c>
      <c r="I87" s="39">
        <v>444944</v>
      </c>
      <c r="J87" s="38">
        <v>45765</v>
      </c>
      <c r="K87" s="39">
        <f>мар.25!K87+H87-G87</f>
        <v>7012.9699999999993</v>
      </c>
    </row>
    <row r="88" spans="1:11" x14ac:dyDescent="0.25">
      <c r="A88" s="11"/>
      <c r="B88" s="14">
        <v>82</v>
      </c>
      <c r="C88" s="39">
        <v>5976</v>
      </c>
      <c r="D88" s="39">
        <v>5976</v>
      </c>
      <c r="E88" s="39">
        <f t="shared" si="3"/>
        <v>0</v>
      </c>
      <c r="F88" s="46">
        <v>7.33</v>
      </c>
      <c r="G88" s="39">
        <f t="shared" si="2"/>
        <v>0</v>
      </c>
      <c r="H88" s="9">
        <v>1000</v>
      </c>
      <c r="I88" s="39">
        <v>662708</v>
      </c>
      <c r="J88" s="38">
        <v>45748</v>
      </c>
      <c r="K88" s="39">
        <f>мар.25!K88+H88-G88</f>
        <v>1123.52</v>
      </c>
    </row>
    <row r="89" spans="1:11" x14ac:dyDescent="0.25">
      <c r="A89" s="11"/>
      <c r="B89" s="14">
        <v>83</v>
      </c>
      <c r="C89" s="39"/>
      <c r="D89" s="39"/>
      <c r="E89" s="39">
        <f t="shared" si="3"/>
        <v>0</v>
      </c>
      <c r="F89" s="46">
        <v>7.33</v>
      </c>
      <c r="G89" s="39">
        <f t="shared" si="2"/>
        <v>0</v>
      </c>
      <c r="H89" s="9"/>
      <c r="I89" s="39"/>
      <c r="J89" s="38"/>
      <c r="K89" s="39">
        <f>мар.25!K89+H89-G89</f>
        <v>0</v>
      </c>
    </row>
    <row r="90" spans="1:11" x14ac:dyDescent="0.25">
      <c r="A90" s="11"/>
      <c r="B90" s="14">
        <v>84</v>
      </c>
      <c r="C90" s="39">
        <v>2925</v>
      </c>
      <c r="D90" s="39">
        <v>2926</v>
      </c>
      <c r="E90" s="39">
        <f t="shared" si="3"/>
        <v>1</v>
      </c>
      <c r="F90" s="46">
        <v>7.33</v>
      </c>
      <c r="G90" s="39">
        <f t="shared" si="2"/>
        <v>7.33</v>
      </c>
      <c r="H90" s="9"/>
      <c r="I90" s="39"/>
      <c r="J90" s="38"/>
      <c r="K90" s="39">
        <f>мар.25!K90+H90-G90</f>
        <v>-7.33</v>
      </c>
    </row>
    <row r="91" spans="1:11" x14ac:dyDescent="0.25">
      <c r="A91" s="11"/>
      <c r="B91" s="14">
        <v>85</v>
      </c>
      <c r="C91" s="39"/>
      <c r="D91" s="39"/>
      <c r="E91" s="39">
        <f t="shared" si="3"/>
        <v>0</v>
      </c>
      <c r="F91" s="46">
        <v>7.33</v>
      </c>
      <c r="G91" s="39">
        <f t="shared" si="2"/>
        <v>0</v>
      </c>
      <c r="H91" s="9"/>
      <c r="I91" s="39"/>
      <c r="J91" s="38"/>
      <c r="K91" s="39">
        <f>мар.25!K91+H91-G91</f>
        <v>0</v>
      </c>
    </row>
    <row r="92" spans="1:11" x14ac:dyDescent="0.25">
      <c r="A92" s="11"/>
      <c r="B92" s="14">
        <v>86</v>
      </c>
      <c r="C92" s="39">
        <v>15512</v>
      </c>
      <c r="D92" s="39">
        <v>15795</v>
      </c>
      <c r="E92" s="39">
        <f t="shared" si="3"/>
        <v>283</v>
      </c>
      <c r="F92" s="61">
        <v>0</v>
      </c>
      <c r="G92" s="39">
        <f t="shared" si="2"/>
        <v>0</v>
      </c>
      <c r="H92" s="9"/>
      <c r="I92" s="39"/>
      <c r="J92" s="38"/>
      <c r="K92" s="39">
        <f>мар.25!K92+H92-G92</f>
        <v>0</v>
      </c>
    </row>
    <row r="93" spans="1:11" x14ac:dyDescent="0.25">
      <c r="A93" s="11"/>
      <c r="B93" s="14">
        <v>87</v>
      </c>
      <c r="C93" s="39">
        <v>20065</v>
      </c>
      <c r="D93" s="39">
        <v>20333</v>
      </c>
      <c r="E93" s="39">
        <f t="shared" si="3"/>
        <v>268</v>
      </c>
      <c r="F93" s="46">
        <v>7.33</v>
      </c>
      <c r="G93" s="39">
        <f t="shared" si="2"/>
        <v>1964.44</v>
      </c>
      <c r="H93" s="9"/>
      <c r="I93" s="39"/>
      <c r="J93" s="38"/>
      <c r="K93" s="39">
        <f>мар.25!K93+H93-G93</f>
        <v>-5019.0200000000004</v>
      </c>
    </row>
    <row r="94" spans="1:11" x14ac:dyDescent="0.25">
      <c r="A94" s="11"/>
      <c r="B94" s="14">
        <v>88</v>
      </c>
      <c r="C94" s="39">
        <v>73156</v>
      </c>
      <c r="D94" s="39">
        <v>74539</v>
      </c>
      <c r="E94" s="39">
        <f t="shared" si="3"/>
        <v>1383</v>
      </c>
      <c r="F94" s="46">
        <v>7.33</v>
      </c>
      <c r="G94" s="39">
        <f t="shared" si="2"/>
        <v>10137.39</v>
      </c>
      <c r="H94" s="9">
        <v>15324</v>
      </c>
      <c r="I94" s="39">
        <v>666848</v>
      </c>
      <c r="J94" s="38">
        <v>45754</v>
      </c>
      <c r="K94" s="39">
        <f>мар.25!K94+H94-G94</f>
        <v>5622.3100000000013</v>
      </c>
    </row>
    <row r="95" spans="1:11" x14ac:dyDescent="0.25">
      <c r="A95" s="11"/>
      <c r="B95" s="14">
        <v>89</v>
      </c>
      <c r="C95" s="39">
        <v>84141</v>
      </c>
      <c r="D95" s="39">
        <v>85705</v>
      </c>
      <c r="E95" s="39">
        <f t="shared" si="3"/>
        <v>1564</v>
      </c>
      <c r="F95" s="46">
        <v>7.33</v>
      </c>
      <c r="G95" s="39">
        <f t="shared" si="2"/>
        <v>11464.12</v>
      </c>
      <c r="H95" s="9">
        <v>16771.04</v>
      </c>
      <c r="I95" s="39">
        <v>319090</v>
      </c>
      <c r="J95" s="38">
        <v>45757</v>
      </c>
      <c r="K95" s="39">
        <f>мар.25!K95+H95-G95</f>
        <v>4068.1499999999996</v>
      </c>
    </row>
    <row r="96" spans="1:11" x14ac:dyDescent="0.25">
      <c r="A96" s="11"/>
      <c r="B96" s="14">
        <v>90</v>
      </c>
      <c r="C96" s="39">
        <v>12178</v>
      </c>
      <c r="D96" s="39">
        <v>12178</v>
      </c>
      <c r="E96" s="39">
        <f t="shared" si="3"/>
        <v>0</v>
      </c>
      <c r="F96" s="46">
        <v>7.33</v>
      </c>
      <c r="G96" s="39">
        <f t="shared" si="2"/>
        <v>0</v>
      </c>
      <c r="H96" s="9"/>
      <c r="I96" s="39"/>
      <c r="J96" s="38"/>
      <c r="K96" s="39">
        <f>мар.25!K96+H96-G96</f>
        <v>0</v>
      </c>
    </row>
    <row r="97" spans="1:11" x14ac:dyDescent="0.25">
      <c r="A97" s="11"/>
      <c r="B97" s="14">
        <v>91</v>
      </c>
      <c r="C97" s="39">
        <v>614</v>
      </c>
      <c r="D97" s="39">
        <v>614</v>
      </c>
      <c r="E97" s="39">
        <f t="shared" si="3"/>
        <v>0</v>
      </c>
      <c r="F97" s="46">
        <v>7.33</v>
      </c>
      <c r="G97" s="39">
        <f t="shared" si="2"/>
        <v>0</v>
      </c>
      <c r="H97" s="9"/>
      <c r="I97" s="39"/>
      <c r="J97" s="38"/>
      <c r="K97" s="39">
        <f>мар.25!K97+H97-G97</f>
        <v>-65.97</v>
      </c>
    </row>
    <row r="98" spans="1:11" x14ac:dyDescent="0.25">
      <c r="A98" s="11"/>
      <c r="B98" s="14">
        <v>92</v>
      </c>
      <c r="C98" s="39">
        <v>1121</v>
      </c>
      <c r="D98" s="39">
        <v>1121</v>
      </c>
      <c r="E98" s="39">
        <f t="shared" si="3"/>
        <v>0</v>
      </c>
      <c r="F98" s="46">
        <v>7.33</v>
      </c>
      <c r="G98" s="39">
        <f t="shared" si="2"/>
        <v>0</v>
      </c>
      <c r="H98" s="9"/>
      <c r="I98" s="39"/>
      <c r="J98" s="38"/>
      <c r="K98" s="39">
        <f>мар.25!K98+H98-G98</f>
        <v>0</v>
      </c>
    </row>
    <row r="99" spans="1:11" x14ac:dyDescent="0.25">
      <c r="A99" s="11"/>
      <c r="B99" s="14">
        <v>93</v>
      </c>
      <c r="C99" s="39"/>
      <c r="D99" s="39"/>
      <c r="E99" s="39">
        <f t="shared" si="3"/>
        <v>0</v>
      </c>
      <c r="F99" s="46">
        <v>7.33</v>
      </c>
      <c r="G99" s="39">
        <f t="shared" si="2"/>
        <v>0</v>
      </c>
      <c r="H99" s="9"/>
      <c r="I99" s="39"/>
      <c r="J99" s="38"/>
      <c r="K99" s="39">
        <f>мар.25!K99+H99-G99</f>
        <v>0</v>
      </c>
    </row>
    <row r="100" spans="1:11" x14ac:dyDescent="0.25">
      <c r="A100" s="14"/>
      <c r="B100" s="14">
        <v>94</v>
      </c>
      <c r="C100" s="39">
        <v>14496</v>
      </c>
      <c r="D100" s="39">
        <v>14593</v>
      </c>
      <c r="E100" s="39">
        <f t="shared" si="3"/>
        <v>97</v>
      </c>
      <c r="F100" s="46">
        <v>7.33</v>
      </c>
      <c r="G100" s="39">
        <f t="shared" si="2"/>
        <v>711.01</v>
      </c>
      <c r="H100" s="9"/>
      <c r="I100" s="39"/>
      <c r="J100" s="38"/>
      <c r="K100" s="39">
        <f>мар.25!K100+H100-G100</f>
        <v>-711.01</v>
      </c>
    </row>
    <row r="101" spans="1:11" x14ac:dyDescent="0.25">
      <c r="A101" s="11"/>
      <c r="B101" s="14">
        <v>95</v>
      </c>
      <c r="C101" s="39"/>
      <c r="D101" s="39"/>
      <c r="E101" s="39">
        <f t="shared" si="3"/>
        <v>0</v>
      </c>
      <c r="F101" s="46">
        <v>7.33</v>
      </c>
      <c r="G101" s="39">
        <f t="shared" si="2"/>
        <v>0</v>
      </c>
      <c r="H101" s="9"/>
      <c r="I101" s="39"/>
      <c r="J101" s="38"/>
      <c r="K101" s="39">
        <f>мар.25!K101+H101-G101</f>
        <v>0</v>
      </c>
    </row>
    <row r="102" spans="1:11" x14ac:dyDescent="0.25">
      <c r="A102" s="11"/>
      <c r="B102" s="14">
        <v>96</v>
      </c>
      <c r="C102" s="39">
        <v>55062</v>
      </c>
      <c r="D102" s="39">
        <v>55617</v>
      </c>
      <c r="E102" s="39">
        <f t="shared" si="3"/>
        <v>555</v>
      </c>
      <c r="F102" s="53">
        <v>0</v>
      </c>
      <c r="G102" s="39">
        <f t="shared" si="2"/>
        <v>0</v>
      </c>
      <c r="H102" s="9"/>
      <c r="I102" s="39"/>
      <c r="J102" s="38"/>
      <c r="K102" s="39">
        <f>мар.25!K102+H102-G102</f>
        <v>0</v>
      </c>
    </row>
    <row r="103" spans="1:11" x14ac:dyDescent="0.25">
      <c r="A103" s="11"/>
      <c r="B103" s="14">
        <v>97</v>
      </c>
      <c r="C103" s="39">
        <v>62765</v>
      </c>
      <c r="D103" s="39">
        <v>63051</v>
      </c>
      <c r="E103" s="39">
        <f t="shared" si="3"/>
        <v>286</v>
      </c>
      <c r="F103" s="46">
        <v>7.33</v>
      </c>
      <c r="G103" s="39">
        <f t="shared" si="2"/>
        <v>2096.38</v>
      </c>
      <c r="H103" s="9"/>
      <c r="I103" s="39"/>
      <c r="J103" s="38"/>
      <c r="K103" s="39">
        <f>мар.25!K103+H103-G103</f>
        <v>-9587.64</v>
      </c>
    </row>
    <row r="104" spans="1:11" x14ac:dyDescent="0.25">
      <c r="A104" s="11"/>
      <c r="B104" s="14">
        <v>98</v>
      </c>
      <c r="C104" s="39">
        <v>24993</v>
      </c>
      <c r="D104" s="39">
        <v>25671</v>
      </c>
      <c r="E104" s="39">
        <f t="shared" si="3"/>
        <v>678</v>
      </c>
      <c r="F104" s="61">
        <v>5.13</v>
      </c>
      <c r="G104" s="39">
        <f t="shared" si="2"/>
        <v>3478.14</v>
      </c>
      <c r="H104" s="9">
        <v>4200</v>
      </c>
      <c r="I104" s="39">
        <v>124639</v>
      </c>
      <c r="J104" s="38">
        <v>45754</v>
      </c>
      <c r="K104" s="39">
        <f>мар.25!K104+H104-G104</f>
        <v>-580.20999999999958</v>
      </c>
    </row>
    <row r="105" spans="1:11" x14ac:dyDescent="0.25">
      <c r="A105" s="11"/>
      <c r="B105" s="14">
        <v>99</v>
      </c>
      <c r="C105" s="39">
        <v>136594</v>
      </c>
      <c r="D105" s="39">
        <v>137103</v>
      </c>
      <c r="E105" s="39">
        <f t="shared" si="3"/>
        <v>509</v>
      </c>
      <c r="F105" s="61">
        <v>5.13</v>
      </c>
      <c r="G105" s="39">
        <f t="shared" si="2"/>
        <v>2611.17</v>
      </c>
      <c r="H105" s="9">
        <v>4099</v>
      </c>
      <c r="I105" s="39">
        <v>426356</v>
      </c>
      <c r="J105" s="38">
        <v>45754</v>
      </c>
      <c r="K105" s="39">
        <f>мар.25!K105+H105-G105</f>
        <v>-184.47000000000025</v>
      </c>
    </row>
    <row r="106" spans="1:11" x14ac:dyDescent="0.25">
      <c r="A106" s="11"/>
      <c r="B106" s="14">
        <v>100</v>
      </c>
      <c r="C106" s="39">
        <v>25680</v>
      </c>
      <c r="D106" s="39">
        <v>25790</v>
      </c>
      <c r="E106" s="39">
        <f t="shared" si="3"/>
        <v>110</v>
      </c>
      <c r="F106" s="46">
        <v>7.33</v>
      </c>
      <c r="G106" s="39">
        <f t="shared" si="2"/>
        <v>806.3</v>
      </c>
      <c r="H106" s="9"/>
      <c r="I106" s="39"/>
      <c r="J106" s="38"/>
      <c r="K106" s="39">
        <f>мар.25!K106+H106-G106</f>
        <v>-15502.949999999999</v>
      </c>
    </row>
    <row r="107" spans="1:11" x14ac:dyDescent="0.25">
      <c r="A107" s="11"/>
      <c r="B107" s="14">
        <v>101</v>
      </c>
      <c r="C107" s="39"/>
      <c r="D107" s="39"/>
      <c r="E107" s="39">
        <f t="shared" si="3"/>
        <v>0</v>
      </c>
      <c r="F107" s="46">
        <v>7.33</v>
      </c>
      <c r="G107" s="39">
        <f t="shared" si="2"/>
        <v>0</v>
      </c>
      <c r="H107" s="9"/>
      <c r="I107" s="39"/>
      <c r="J107" s="38"/>
      <c r="K107" s="39">
        <f>мар.25!K107+H107-G107</f>
        <v>0</v>
      </c>
    </row>
    <row r="108" spans="1:11" x14ac:dyDescent="0.25">
      <c r="A108" s="11"/>
      <c r="B108" s="14">
        <v>102</v>
      </c>
      <c r="C108" s="39"/>
      <c r="D108" s="39"/>
      <c r="E108" s="39">
        <f t="shared" si="3"/>
        <v>0</v>
      </c>
      <c r="F108" s="46">
        <v>7.33</v>
      </c>
      <c r="G108" s="39">
        <f t="shared" si="2"/>
        <v>0</v>
      </c>
      <c r="H108" s="9"/>
      <c r="I108" s="39"/>
      <c r="J108" s="38"/>
      <c r="K108" s="39">
        <f>мар.25!K108+H108-G108</f>
        <v>0</v>
      </c>
    </row>
    <row r="109" spans="1:11" x14ac:dyDescent="0.25">
      <c r="A109" s="11"/>
      <c r="B109" s="14">
        <v>103</v>
      </c>
      <c r="C109" s="39">
        <v>15023</v>
      </c>
      <c r="D109" s="39">
        <v>15247</v>
      </c>
      <c r="E109" s="39">
        <f t="shared" si="3"/>
        <v>224</v>
      </c>
      <c r="F109" s="53">
        <v>5.13</v>
      </c>
      <c r="G109" s="39">
        <f t="shared" si="2"/>
        <v>1149.1199999999999</v>
      </c>
      <c r="H109" s="9"/>
      <c r="I109" s="39"/>
      <c r="J109" s="38"/>
      <c r="K109" s="39">
        <f>мар.25!K109+H109-G109</f>
        <v>-1495.2500000000002</v>
      </c>
    </row>
    <row r="110" spans="1:11" x14ac:dyDescent="0.25">
      <c r="A110" s="11"/>
      <c r="B110" s="14">
        <v>104</v>
      </c>
      <c r="C110" s="39">
        <v>9874</v>
      </c>
      <c r="D110" s="39">
        <v>9874</v>
      </c>
      <c r="E110" s="39">
        <f t="shared" si="3"/>
        <v>0</v>
      </c>
      <c r="F110" s="46">
        <v>7.33</v>
      </c>
      <c r="G110" s="39">
        <f t="shared" si="2"/>
        <v>0</v>
      </c>
      <c r="H110" s="9"/>
      <c r="I110" s="39"/>
      <c r="J110" s="38"/>
      <c r="K110" s="39">
        <f>мар.25!K110+H110-G110</f>
        <v>-882.75</v>
      </c>
    </row>
    <row r="111" spans="1:11" x14ac:dyDescent="0.25">
      <c r="A111" s="11"/>
      <c r="B111" s="14">
        <v>105</v>
      </c>
      <c r="C111" s="39">
        <v>2173</v>
      </c>
      <c r="D111" s="39">
        <v>2302</v>
      </c>
      <c r="E111" s="39">
        <f t="shared" si="3"/>
        <v>129</v>
      </c>
      <c r="F111" s="46">
        <v>7.33</v>
      </c>
      <c r="G111" s="39">
        <f t="shared" si="2"/>
        <v>945.57</v>
      </c>
      <c r="H111" s="9"/>
      <c r="I111" s="39"/>
      <c r="J111" s="38"/>
      <c r="K111" s="39">
        <f>мар.25!K111+H111-G111</f>
        <v>4027.8399999999997</v>
      </c>
    </row>
    <row r="112" spans="1:11" x14ac:dyDescent="0.25">
      <c r="A112" s="11"/>
      <c r="B112" s="14">
        <v>106</v>
      </c>
      <c r="C112" s="39"/>
      <c r="D112" s="39"/>
      <c r="E112" s="39">
        <f t="shared" si="3"/>
        <v>0</v>
      </c>
      <c r="F112" s="46">
        <v>7.33</v>
      </c>
      <c r="G112" s="39">
        <f t="shared" si="2"/>
        <v>0</v>
      </c>
      <c r="H112" s="9"/>
      <c r="I112" s="39"/>
      <c r="J112" s="38"/>
      <c r="K112" s="39">
        <f>мар.25!K112+H112-G112</f>
        <v>0</v>
      </c>
    </row>
    <row r="113" spans="1:11" x14ac:dyDescent="0.25">
      <c r="A113" s="11"/>
      <c r="B113" s="14">
        <v>107</v>
      </c>
      <c r="C113" s="39">
        <v>1502</v>
      </c>
      <c r="D113" s="39">
        <v>1502</v>
      </c>
      <c r="E113" s="39">
        <f t="shared" si="3"/>
        <v>0</v>
      </c>
      <c r="F113" s="46">
        <v>7.33</v>
      </c>
      <c r="G113" s="39">
        <f t="shared" si="2"/>
        <v>0</v>
      </c>
      <c r="H113" s="9"/>
      <c r="I113" s="39"/>
      <c r="J113" s="38"/>
      <c r="K113" s="39">
        <f>мар.25!K113+H113-G113</f>
        <v>-131.94</v>
      </c>
    </row>
    <row r="114" spans="1:11" x14ac:dyDescent="0.25">
      <c r="A114" s="11"/>
      <c r="B114" s="14">
        <v>108</v>
      </c>
      <c r="C114" s="39"/>
      <c r="D114" s="39"/>
      <c r="E114" s="39">
        <f t="shared" si="3"/>
        <v>0</v>
      </c>
      <c r="F114" s="46">
        <v>7.33</v>
      </c>
      <c r="G114" s="39">
        <f t="shared" si="2"/>
        <v>0</v>
      </c>
      <c r="H114" s="9"/>
      <c r="I114" s="39"/>
      <c r="J114" s="38"/>
      <c r="K114" s="39">
        <f>мар.25!K114+H114-G114</f>
        <v>0</v>
      </c>
    </row>
    <row r="115" spans="1:11" x14ac:dyDescent="0.25">
      <c r="A115" s="11"/>
      <c r="B115" s="14">
        <v>109</v>
      </c>
      <c r="C115" s="39"/>
      <c r="D115" s="39"/>
      <c r="E115" s="39">
        <f t="shared" si="3"/>
        <v>0</v>
      </c>
      <c r="F115" s="46">
        <v>7.33</v>
      </c>
      <c r="G115" s="39">
        <f t="shared" si="2"/>
        <v>0</v>
      </c>
      <c r="H115" s="9"/>
      <c r="I115" s="39"/>
      <c r="J115" s="38"/>
      <c r="K115" s="39">
        <f>мар.25!K115+H115-G115</f>
        <v>0</v>
      </c>
    </row>
    <row r="116" spans="1:11" x14ac:dyDescent="0.25">
      <c r="A116" s="11"/>
      <c r="B116" s="14">
        <v>110</v>
      </c>
      <c r="C116" s="39"/>
      <c r="D116" s="39"/>
      <c r="E116" s="39">
        <f t="shared" si="3"/>
        <v>0</v>
      </c>
      <c r="F116" s="46">
        <v>7.33</v>
      </c>
      <c r="G116" s="39">
        <f t="shared" si="2"/>
        <v>0</v>
      </c>
      <c r="H116" s="9"/>
      <c r="I116" s="39"/>
      <c r="J116" s="38"/>
      <c r="K116" s="39">
        <f>мар.25!K116+H116-G116</f>
        <v>0</v>
      </c>
    </row>
    <row r="117" spans="1:11" x14ac:dyDescent="0.25">
      <c r="A117" s="11"/>
      <c r="B117" s="14">
        <v>111</v>
      </c>
      <c r="C117" s="39">
        <v>14596</v>
      </c>
      <c r="D117" s="39">
        <v>14656</v>
      </c>
      <c r="E117" s="39">
        <f t="shared" si="3"/>
        <v>60</v>
      </c>
      <c r="F117" s="46">
        <v>7.33</v>
      </c>
      <c r="G117" s="39">
        <f t="shared" si="2"/>
        <v>439.8</v>
      </c>
      <c r="H117" s="9">
        <v>5000</v>
      </c>
      <c r="I117" s="39">
        <v>592124</v>
      </c>
      <c r="J117" s="38">
        <v>45751</v>
      </c>
      <c r="K117" s="39">
        <f>мар.25!K117+H117-G117</f>
        <v>2882.5699999999997</v>
      </c>
    </row>
    <row r="118" spans="1:11" x14ac:dyDescent="0.25">
      <c r="A118" s="11"/>
      <c r="B118" s="14">
        <v>112</v>
      </c>
      <c r="C118" s="39">
        <v>128871</v>
      </c>
      <c r="D118" s="39">
        <v>130400</v>
      </c>
      <c r="E118" s="39">
        <f t="shared" si="3"/>
        <v>1529</v>
      </c>
      <c r="F118" s="53">
        <v>0</v>
      </c>
      <c r="G118" s="39">
        <f t="shared" si="2"/>
        <v>0</v>
      </c>
      <c r="H118" s="9"/>
      <c r="I118" s="39"/>
      <c r="J118" s="38"/>
      <c r="K118" s="39">
        <f>мар.25!K118+H118-G118</f>
        <v>0</v>
      </c>
    </row>
    <row r="119" spans="1:11" x14ac:dyDescent="0.25">
      <c r="A119" s="11"/>
      <c r="B119" s="14">
        <v>113</v>
      </c>
      <c r="C119" s="39"/>
      <c r="D119" s="39"/>
      <c r="E119" s="39">
        <f t="shared" si="3"/>
        <v>0</v>
      </c>
      <c r="F119" s="46">
        <v>7.33</v>
      </c>
      <c r="G119" s="39">
        <f t="shared" si="2"/>
        <v>0</v>
      </c>
      <c r="H119" s="9"/>
      <c r="I119" s="39"/>
      <c r="J119" s="38"/>
      <c r="K119" s="39">
        <f>мар.25!K119+H119-G119</f>
        <v>0</v>
      </c>
    </row>
    <row r="120" spans="1:11" x14ac:dyDescent="0.25">
      <c r="A120" s="14"/>
      <c r="B120" s="14">
        <v>114</v>
      </c>
      <c r="C120" s="39">
        <v>7214</v>
      </c>
      <c r="D120" s="39">
        <v>7214</v>
      </c>
      <c r="E120" s="39">
        <f t="shared" si="3"/>
        <v>0</v>
      </c>
      <c r="F120" s="46">
        <v>7.33</v>
      </c>
      <c r="G120" s="39">
        <f t="shared" si="2"/>
        <v>0</v>
      </c>
      <c r="H120" s="9"/>
      <c r="I120" s="39"/>
      <c r="J120" s="38"/>
      <c r="K120" s="39">
        <f>мар.25!K120+H120-G120</f>
        <v>0</v>
      </c>
    </row>
    <row r="121" spans="1:11" x14ac:dyDescent="0.25">
      <c r="A121" s="11"/>
      <c r="B121" s="14">
        <v>115</v>
      </c>
      <c r="C121" s="39">
        <v>43809</v>
      </c>
      <c r="D121" s="39">
        <v>44095</v>
      </c>
      <c r="E121" s="39">
        <f t="shared" si="3"/>
        <v>286</v>
      </c>
      <c r="F121" s="53">
        <v>0</v>
      </c>
      <c r="G121" s="39">
        <f t="shared" si="2"/>
        <v>0</v>
      </c>
      <c r="H121" s="9"/>
      <c r="I121" s="39"/>
      <c r="J121" s="38"/>
      <c r="K121" s="39">
        <f>мар.25!K121+H121-G121</f>
        <v>0</v>
      </c>
    </row>
    <row r="122" spans="1:11" x14ac:dyDescent="0.25">
      <c r="A122" s="11"/>
      <c r="B122" s="14">
        <v>116</v>
      </c>
      <c r="C122" s="39">
        <v>54999</v>
      </c>
      <c r="D122" s="39">
        <v>55342</v>
      </c>
      <c r="E122" s="39">
        <f t="shared" si="3"/>
        <v>343</v>
      </c>
      <c r="F122" s="53">
        <v>0</v>
      </c>
      <c r="G122" s="39">
        <f t="shared" si="2"/>
        <v>0</v>
      </c>
      <c r="H122" s="9"/>
      <c r="I122" s="39"/>
      <c r="J122" s="38"/>
      <c r="K122" s="39">
        <f>мар.25!K122+H122-G122</f>
        <v>0</v>
      </c>
    </row>
    <row r="123" spans="1:11" x14ac:dyDescent="0.25">
      <c r="A123" s="11"/>
      <c r="B123" s="14">
        <v>117</v>
      </c>
      <c r="C123" s="39">
        <v>88336</v>
      </c>
      <c r="D123" s="39">
        <v>89040</v>
      </c>
      <c r="E123" s="39">
        <f t="shared" si="3"/>
        <v>704</v>
      </c>
      <c r="F123" s="53">
        <v>0</v>
      </c>
      <c r="G123" s="39">
        <f t="shared" si="2"/>
        <v>0</v>
      </c>
      <c r="H123" s="9"/>
      <c r="I123" s="39"/>
      <c r="J123" s="38"/>
      <c r="K123" s="39">
        <f>мар.25!K123+H123-G123</f>
        <v>0</v>
      </c>
    </row>
    <row r="124" spans="1:11" x14ac:dyDescent="0.25">
      <c r="A124" s="11"/>
      <c r="B124" s="14">
        <v>118</v>
      </c>
      <c r="C124" s="39">
        <v>6723</v>
      </c>
      <c r="D124" s="39">
        <v>6777</v>
      </c>
      <c r="E124" s="39">
        <f t="shared" si="3"/>
        <v>54</v>
      </c>
      <c r="F124" s="46">
        <v>7.33</v>
      </c>
      <c r="G124" s="39">
        <f t="shared" si="2"/>
        <v>395.82</v>
      </c>
      <c r="H124" s="9">
        <v>300</v>
      </c>
      <c r="I124" s="39">
        <v>730446</v>
      </c>
      <c r="J124" s="38">
        <v>45763</v>
      </c>
      <c r="K124" s="39">
        <f>мар.25!K124+H124-G124</f>
        <v>-837.74</v>
      </c>
    </row>
    <row r="125" spans="1:11" x14ac:dyDescent="0.25">
      <c r="A125" s="11"/>
      <c r="B125" s="14">
        <v>119</v>
      </c>
      <c r="C125" s="39">
        <v>32814</v>
      </c>
      <c r="D125" s="39">
        <v>33140</v>
      </c>
      <c r="E125" s="39">
        <f t="shared" si="3"/>
        <v>326</v>
      </c>
      <c r="F125" s="46">
        <v>7.33</v>
      </c>
      <c r="G125" s="39">
        <f t="shared" si="2"/>
        <v>2389.58</v>
      </c>
      <c r="H125" s="9"/>
      <c r="I125" s="39"/>
      <c r="J125" s="38"/>
      <c r="K125" s="39">
        <f>мар.25!K125+H125-G125</f>
        <v>19723.340000000004</v>
      </c>
    </row>
    <row r="126" spans="1:11" x14ac:dyDescent="0.25">
      <c r="A126" s="11"/>
      <c r="B126" s="14">
        <v>120</v>
      </c>
      <c r="C126" s="39"/>
      <c r="D126" s="39"/>
      <c r="E126" s="39">
        <f t="shared" si="3"/>
        <v>0</v>
      </c>
      <c r="F126" s="46">
        <v>7.33</v>
      </c>
      <c r="G126" s="39">
        <f t="shared" si="2"/>
        <v>0</v>
      </c>
      <c r="H126" s="9"/>
      <c r="I126" s="39"/>
      <c r="J126" s="38"/>
      <c r="K126" s="39">
        <f>мар.25!K126+H126-G126</f>
        <v>0</v>
      </c>
    </row>
    <row r="127" spans="1:11" x14ac:dyDescent="0.25">
      <c r="A127" s="11"/>
      <c r="B127" s="14">
        <v>121</v>
      </c>
      <c r="C127" s="39"/>
      <c r="D127" s="39"/>
      <c r="E127" s="39">
        <f t="shared" si="3"/>
        <v>0</v>
      </c>
      <c r="F127" s="46">
        <v>7.33</v>
      </c>
      <c r="G127" s="39">
        <f t="shared" si="2"/>
        <v>0</v>
      </c>
      <c r="H127" s="9"/>
      <c r="I127" s="39"/>
      <c r="J127" s="38"/>
      <c r="K127" s="39">
        <f>мар.25!K127+H127-G127</f>
        <v>0</v>
      </c>
    </row>
    <row r="128" spans="1:11" x14ac:dyDescent="0.25">
      <c r="A128" s="11"/>
      <c r="B128" s="14">
        <v>122</v>
      </c>
      <c r="C128" s="39"/>
      <c r="D128" s="39"/>
      <c r="E128" s="39">
        <f t="shared" si="3"/>
        <v>0</v>
      </c>
      <c r="F128" s="46">
        <v>7.33</v>
      </c>
      <c r="G128" s="39">
        <f t="shared" si="2"/>
        <v>0</v>
      </c>
      <c r="H128" s="9"/>
      <c r="I128" s="39"/>
      <c r="J128" s="38"/>
      <c r="K128" s="39">
        <f>мар.25!K128+H128-G128</f>
        <v>0</v>
      </c>
    </row>
    <row r="129" spans="1:11" x14ac:dyDescent="0.25">
      <c r="A129" s="11"/>
      <c r="B129" s="14">
        <v>123</v>
      </c>
      <c r="C129" s="39"/>
      <c r="D129" s="39"/>
      <c r="E129" s="39">
        <f t="shared" si="3"/>
        <v>0</v>
      </c>
      <c r="F129" s="46">
        <v>7.33</v>
      </c>
      <c r="G129" s="39">
        <f t="shared" si="2"/>
        <v>0</v>
      </c>
      <c r="H129" s="9"/>
      <c r="I129" s="39"/>
      <c r="J129" s="38"/>
      <c r="K129" s="39">
        <f>мар.25!K129+H129-G129</f>
        <v>0</v>
      </c>
    </row>
    <row r="130" spans="1:11" x14ac:dyDescent="0.25">
      <c r="A130" s="11"/>
      <c r="B130" s="14">
        <v>124</v>
      </c>
      <c r="C130" s="39"/>
      <c r="D130" s="39"/>
      <c r="E130" s="39">
        <f t="shared" si="3"/>
        <v>0</v>
      </c>
      <c r="F130" s="46">
        <v>7.33</v>
      </c>
      <c r="G130" s="39">
        <f t="shared" si="2"/>
        <v>0</v>
      </c>
      <c r="H130" s="9"/>
      <c r="I130" s="39"/>
      <c r="J130" s="38"/>
      <c r="K130" s="39">
        <f>мар.25!K130+H130-G130</f>
        <v>0</v>
      </c>
    </row>
    <row r="131" spans="1:11" x14ac:dyDescent="0.25">
      <c r="A131" s="11"/>
      <c r="B131" s="14">
        <v>125</v>
      </c>
      <c r="C131" s="39"/>
      <c r="D131" s="39"/>
      <c r="E131" s="39">
        <f t="shared" si="3"/>
        <v>0</v>
      </c>
      <c r="F131" s="46">
        <v>7.33</v>
      </c>
      <c r="G131" s="39">
        <f t="shared" si="2"/>
        <v>0</v>
      </c>
      <c r="H131" s="9"/>
      <c r="I131" s="39"/>
      <c r="J131" s="38"/>
      <c r="K131" s="39">
        <f>мар.25!K131+H131-G131</f>
        <v>0</v>
      </c>
    </row>
    <row r="132" spans="1:11" x14ac:dyDescent="0.25">
      <c r="A132" s="11"/>
      <c r="B132" s="14">
        <v>126</v>
      </c>
      <c r="C132" s="39"/>
      <c r="D132" s="39"/>
      <c r="E132" s="39">
        <f t="shared" si="3"/>
        <v>0</v>
      </c>
      <c r="F132" s="46">
        <v>7.33</v>
      </c>
      <c r="G132" s="39">
        <f t="shared" si="2"/>
        <v>0</v>
      </c>
      <c r="H132" s="9"/>
      <c r="I132" s="39"/>
      <c r="J132" s="38"/>
      <c r="K132" s="39">
        <f>мар.25!K132+H132-G132</f>
        <v>0</v>
      </c>
    </row>
    <row r="133" spans="1:11" x14ac:dyDescent="0.25">
      <c r="A133" s="11"/>
      <c r="B133" s="14">
        <v>127</v>
      </c>
      <c r="C133" s="39"/>
      <c r="D133" s="39"/>
      <c r="E133" s="39">
        <f t="shared" si="3"/>
        <v>0</v>
      </c>
      <c r="F133" s="46">
        <v>7.33</v>
      </c>
      <c r="G133" s="39">
        <f t="shared" si="2"/>
        <v>0</v>
      </c>
      <c r="H133" s="9"/>
      <c r="I133" s="39"/>
      <c r="J133" s="38"/>
      <c r="K133" s="39">
        <f>мар.25!K133+H133-G133</f>
        <v>0</v>
      </c>
    </row>
    <row r="134" spans="1:11" x14ac:dyDescent="0.25">
      <c r="A134" s="11"/>
      <c r="B134" s="14">
        <v>128</v>
      </c>
      <c r="C134" s="39"/>
      <c r="D134" s="39"/>
      <c r="E134" s="39">
        <f t="shared" si="3"/>
        <v>0</v>
      </c>
      <c r="F134" s="46">
        <v>7.33</v>
      </c>
      <c r="G134" s="39">
        <f t="shared" si="2"/>
        <v>0</v>
      </c>
      <c r="H134" s="9"/>
      <c r="I134" s="39"/>
      <c r="J134" s="38"/>
      <c r="K134" s="39">
        <f>мар.25!K134+H134-G134</f>
        <v>0</v>
      </c>
    </row>
    <row r="135" spans="1:11" x14ac:dyDescent="0.25">
      <c r="A135" s="11"/>
      <c r="B135" s="14">
        <v>129</v>
      </c>
      <c r="C135" s="39"/>
      <c r="D135" s="39"/>
      <c r="E135" s="39">
        <f t="shared" si="3"/>
        <v>0</v>
      </c>
      <c r="F135" s="46">
        <v>7.33</v>
      </c>
      <c r="G135" s="39">
        <f t="shared" si="2"/>
        <v>0</v>
      </c>
      <c r="H135" s="9"/>
      <c r="I135" s="39"/>
      <c r="J135" s="38"/>
      <c r="K135" s="39">
        <f>мар.25!K135+H135-G135</f>
        <v>0</v>
      </c>
    </row>
    <row r="136" spans="1:11" x14ac:dyDescent="0.25">
      <c r="A136" s="11"/>
      <c r="B136" s="14">
        <v>130</v>
      </c>
      <c r="C136" s="39"/>
      <c r="D136" s="39"/>
      <c r="E136" s="39">
        <f t="shared" si="3"/>
        <v>0</v>
      </c>
      <c r="F136" s="46">
        <v>7.33</v>
      </c>
      <c r="G136" s="39">
        <f t="shared" si="2"/>
        <v>0</v>
      </c>
      <c r="H136" s="9"/>
      <c r="I136" s="39"/>
      <c r="J136" s="38"/>
      <c r="K136" s="39">
        <f>мар.25!K136+H136-G136</f>
        <v>0</v>
      </c>
    </row>
    <row r="137" spans="1:11" x14ac:dyDescent="0.25">
      <c r="A137" s="11"/>
      <c r="B137" s="14">
        <v>131</v>
      </c>
      <c r="C137" s="39"/>
      <c r="D137" s="39"/>
      <c r="E137" s="39">
        <f t="shared" ref="E137:E149" si="4">D137-C137</f>
        <v>0</v>
      </c>
      <c r="F137" s="46">
        <v>7.33</v>
      </c>
      <c r="G137" s="39">
        <f t="shared" ref="G137:G149" si="5">F137*E137</f>
        <v>0</v>
      </c>
      <c r="H137" s="9"/>
      <c r="I137" s="39"/>
      <c r="J137" s="38"/>
      <c r="K137" s="39">
        <f>мар.25!K137+H137-G137</f>
        <v>0</v>
      </c>
    </row>
    <row r="138" spans="1:11" x14ac:dyDescent="0.25">
      <c r="A138" s="11"/>
      <c r="B138" s="14">
        <v>132</v>
      </c>
      <c r="C138" s="39"/>
      <c r="D138" s="39"/>
      <c r="E138" s="39">
        <f t="shared" si="4"/>
        <v>0</v>
      </c>
      <c r="F138" s="46">
        <v>7.33</v>
      </c>
      <c r="G138" s="39">
        <f t="shared" si="5"/>
        <v>0</v>
      </c>
      <c r="H138" s="9"/>
      <c r="I138" s="39"/>
      <c r="J138" s="38"/>
      <c r="K138" s="39">
        <f>мар.25!K138+H138-G138</f>
        <v>0</v>
      </c>
    </row>
    <row r="139" spans="1:11" x14ac:dyDescent="0.25">
      <c r="A139" s="11"/>
      <c r="B139" s="14">
        <v>133</v>
      </c>
      <c r="C139" s="39"/>
      <c r="D139" s="39"/>
      <c r="E139" s="39">
        <f t="shared" si="4"/>
        <v>0</v>
      </c>
      <c r="F139" s="46">
        <v>7.33</v>
      </c>
      <c r="G139" s="39">
        <f t="shared" si="5"/>
        <v>0</v>
      </c>
      <c r="H139" s="9"/>
      <c r="I139" s="39"/>
      <c r="J139" s="38"/>
      <c r="K139" s="39">
        <f>мар.25!K139+H139-G139</f>
        <v>0</v>
      </c>
    </row>
    <row r="140" spans="1:11" x14ac:dyDescent="0.25">
      <c r="A140" s="11"/>
      <c r="B140" s="14">
        <v>134</v>
      </c>
      <c r="C140" s="39"/>
      <c r="D140" s="39"/>
      <c r="E140" s="39">
        <f t="shared" si="4"/>
        <v>0</v>
      </c>
      <c r="F140" s="46">
        <v>7.33</v>
      </c>
      <c r="G140" s="39">
        <f t="shared" si="5"/>
        <v>0</v>
      </c>
      <c r="H140" s="9"/>
      <c r="I140" s="39"/>
      <c r="J140" s="38"/>
      <c r="K140" s="39">
        <f>мар.25!K140+H140-G140</f>
        <v>0</v>
      </c>
    </row>
    <row r="141" spans="1:11" x14ac:dyDescent="0.25">
      <c r="A141" s="11"/>
      <c r="B141" s="14">
        <v>135</v>
      </c>
      <c r="C141" s="39"/>
      <c r="D141" s="39"/>
      <c r="E141" s="39">
        <f t="shared" si="4"/>
        <v>0</v>
      </c>
      <c r="F141" s="46">
        <v>7.33</v>
      </c>
      <c r="G141" s="39">
        <f t="shared" si="5"/>
        <v>0</v>
      </c>
      <c r="H141" s="9"/>
      <c r="I141" s="39"/>
      <c r="J141" s="38"/>
      <c r="K141" s="39">
        <f>мар.25!K141+H141-G141</f>
        <v>0</v>
      </c>
    </row>
    <row r="142" spans="1:11" x14ac:dyDescent="0.25">
      <c r="A142" s="11"/>
      <c r="B142" s="14">
        <v>136</v>
      </c>
      <c r="C142" s="39"/>
      <c r="D142" s="39"/>
      <c r="E142" s="39">
        <f t="shared" si="4"/>
        <v>0</v>
      </c>
      <c r="F142" s="46">
        <v>7.33</v>
      </c>
      <c r="G142" s="39">
        <f t="shared" si="5"/>
        <v>0</v>
      </c>
      <c r="H142" s="9"/>
      <c r="I142" s="39"/>
      <c r="J142" s="38"/>
      <c r="K142" s="39">
        <f>мар.25!K142+H142-G142</f>
        <v>0</v>
      </c>
    </row>
    <row r="143" spans="1:11" x14ac:dyDescent="0.25">
      <c r="A143" s="11"/>
      <c r="B143" s="14">
        <v>137</v>
      </c>
      <c r="C143" s="39"/>
      <c r="D143" s="39"/>
      <c r="E143" s="39">
        <f t="shared" si="4"/>
        <v>0</v>
      </c>
      <c r="F143" s="46">
        <v>7.33</v>
      </c>
      <c r="G143" s="39">
        <f t="shared" si="5"/>
        <v>0</v>
      </c>
      <c r="H143" s="9"/>
      <c r="I143" s="39"/>
      <c r="J143" s="38"/>
      <c r="K143" s="39">
        <f>мар.25!K143+H143-G143</f>
        <v>0</v>
      </c>
    </row>
    <row r="144" spans="1:11" x14ac:dyDescent="0.25">
      <c r="A144" s="11"/>
      <c r="B144" s="14">
        <v>138</v>
      </c>
      <c r="C144" s="39"/>
      <c r="D144" s="39"/>
      <c r="E144" s="39">
        <f t="shared" si="4"/>
        <v>0</v>
      </c>
      <c r="F144" s="46">
        <v>7.33</v>
      </c>
      <c r="G144" s="39">
        <f t="shared" si="5"/>
        <v>0</v>
      </c>
      <c r="H144" s="9"/>
      <c r="I144" s="39"/>
      <c r="J144" s="38"/>
      <c r="K144" s="39">
        <f>мар.25!K144+H144-G144</f>
        <v>0</v>
      </c>
    </row>
    <row r="145" spans="1:11" x14ac:dyDescent="0.25">
      <c r="A145" s="14"/>
      <c r="B145" s="14">
        <v>139</v>
      </c>
      <c r="C145" s="39">
        <v>70807</v>
      </c>
      <c r="D145" s="39">
        <v>71501</v>
      </c>
      <c r="E145" s="39">
        <f t="shared" si="4"/>
        <v>694</v>
      </c>
      <c r="F145" s="53">
        <v>5.13</v>
      </c>
      <c r="G145" s="39">
        <f t="shared" si="5"/>
        <v>3560.22</v>
      </c>
      <c r="H145" s="9">
        <v>5700</v>
      </c>
      <c r="I145" s="39">
        <v>252916</v>
      </c>
      <c r="J145" s="38">
        <v>45762</v>
      </c>
      <c r="K145" s="39">
        <f>мар.25!K145+H145-G145</f>
        <v>1890.8300000000004</v>
      </c>
    </row>
    <row r="146" spans="1:11" x14ac:dyDescent="0.25">
      <c r="A146" s="11"/>
      <c r="B146" s="14">
        <v>140</v>
      </c>
      <c r="C146" s="39">
        <v>11595</v>
      </c>
      <c r="D146" s="39">
        <v>11595</v>
      </c>
      <c r="E146" s="39">
        <f t="shared" si="4"/>
        <v>0</v>
      </c>
      <c r="F146" s="46">
        <v>7.33</v>
      </c>
      <c r="G146" s="39">
        <f t="shared" si="5"/>
        <v>0</v>
      </c>
      <c r="H146" s="9"/>
      <c r="I146" s="39"/>
      <c r="J146" s="38"/>
      <c r="K146" s="39">
        <f>мар.25!K146+H146-G146</f>
        <v>-7.33</v>
      </c>
    </row>
    <row r="147" spans="1:11" x14ac:dyDescent="0.25">
      <c r="A147" s="11"/>
      <c r="B147" s="14">
        <v>141</v>
      </c>
      <c r="C147" s="39">
        <v>2758</v>
      </c>
      <c r="D147" s="39">
        <v>2992</v>
      </c>
      <c r="E147" s="39">
        <f t="shared" si="4"/>
        <v>234</v>
      </c>
      <c r="F147" s="46">
        <v>7.33</v>
      </c>
      <c r="G147" s="39">
        <f t="shared" si="5"/>
        <v>1715.22</v>
      </c>
      <c r="H147" s="9">
        <v>5640</v>
      </c>
      <c r="I147" s="39">
        <v>370832</v>
      </c>
      <c r="J147" s="38">
        <v>45768</v>
      </c>
      <c r="K147" s="39">
        <f>мар.25!K147+H147-G147</f>
        <v>-171.99000000000046</v>
      </c>
    </row>
    <row r="148" spans="1:11" x14ac:dyDescent="0.25">
      <c r="A148" s="11"/>
      <c r="B148" s="14">
        <v>142.143</v>
      </c>
      <c r="C148" s="39">
        <v>35794</v>
      </c>
      <c r="D148" s="39">
        <v>36281</v>
      </c>
      <c r="E148" s="39">
        <f t="shared" si="4"/>
        <v>487</v>
      </c>
      <c r="F148" s="53">
        <v>0</v>
      </c>
      <c r="G148" s="39">
        <f t="shared" si="5"/>
        <v>0</v>
      </c>
      <c r="H148" s="9"/>
      <c r="I148" s="39"/>
      <c r="J148" s="38"/>
      <c r="K148" s="39">
        <f>мар.25!K148+H148-G148</f>
        <v>0</v>
      </c>
    </row>
    <row r="149" spans="1:11" x14ac:dyDescent="0.25">
      <c r="A149" s="58"/>
      <c r="B149" s="14">
        <v>144</v>
      </c>
      <c r="C149" s="39">
        <v>29955</v>
      </c>
      <c r="D149" s="39">
        <v>30659</v>
      </c>
      <c r="E149" s="39">
        <f t="shared" si="4"/>
        <v>704</v>
      </c>
      <c r="F149" s="46">
        <v>7.33</v>
      </c>
      <c r="G149" s="39">
        <f t="shared" si="5"/>
        <v>5160.32</v>
      </c>
      <c r="H149" s="9"/>
      <c r="I149" s="39"/>
      <c r="J149" s="38"/>
      <c r="K149" s="39">
        <f>мар.25!K149+H149-G149</f>
        <v>-23649.88</v>
      </c>
    </row>
    <row r="150" spans="1:11" x14ac:dyDescent="0.25">
      <c r="A150" s="11"/>
      <c r="B150" s="14">
        <v>145</v>
      </c>
      <c r="C150" s="39">
        <v>4063</v>
      </c>
      <c r="D150" s="39">
        <v>4103</v>
      </c>
      <c r="E150" s="39">
        <f t="shared" ref="E150:E159" si="6">D150-C150</f>
        <v>40</v>
      </c>
      <c r="F150" s="46">
        <v>7.33</v>
      </c>
      <c r="G150" s="39">
        <f t="shared" ref="G150:G159" si="7">F150*E150</f>
        <v>293.2</v>
      </c>
      <c r="H150" s="9"/>
      <c r="I150" s="39"/>
      <c r="J150" s="38"/>
      <c r="K150" s="39">
        <f>мар.25!K150+H150-G150</f>
        <v>1917.09</v>
      </c>
    </row>
    <row r="151" spans="1:11" x14ac:dyDescent="0.25">
      <c r="A151" s="11"/>
      <c r="B151" s="14">
        <v>146</v>
      </c>
      <c r="C151" s="39"/>
      <c r="D151" s="39"/>
      <c r="E151" s="39">
        <f t="shared" si="6"/>
        <v>0</v>
      </c>
      <c r="F151" s="46">
        <v>7.33</v>
      </c>
      <c r="G151" s="39">
        <f t="shared" si="7"/>
        <v>0</v>
      </c>
      <c r="H151" s="9"/>
      <c r="I151" s="39"/>
      <c r="J151" s="38"/>
      <c r="K151" s="39">
        <f>мар.25!K151+H151-G151</f>
        <v>0</v>
      </c>
    </row>
    <row r="152" spans="1:11" x14ac:dyDescent="0.25">
      <c r="A152" s="11"/>
      <c r="B152" s="14">
        <v>147</v>
      </c>
      <c r="C152" s="39"/>
      <c r="D152" s="39"/>
      <c r="E152" s="39">
        <f t="shared" si="6"/>
        <v>0</v>
      </c>
      <c r="F152" s="46">
        <v>7.33</v>
      </c>
      <c r="G152" s="39">
        <f t="shared" si="7"/>
        <v>0</v>
      </c>
      <c r="H152" s="9"/>
      <c r="I152" s="39"/>
      <c r="J152" s="38"/>
      <c r="K152" s="39">
        <f>мар.25!K152+H152-G152</f>
        <v>0</v>
      </c>
    </row>
    <row r="153" spans="1:11" x14ac:dyDescent="0.25">
      <c r="A153" s="11"/>
      <c r="B153" s="14">
        <v>148</v>
      </c>
      <c r="C153" s="39">
        <v>63679</v>
      </c>
      <c r="D153" s="39">
        <v>64376</v>
      </c>
      <c r="E153" s="39">
        <f t="shared" si="6"/>
        <v>697</v>
      </c>
      <c r="F153" s="46">
        <v>7.33</v>
      </c>
      <c r="G153" s="39">
        <f t="shared" si="7"/>
        <v>5109.01</v>
      </c>
      <c r="H153" s="9"/>
      <c r="I153" s="39"/>
      <c r="J153" s="38"/>
      <c r="K153" s="39">
        <f>мар.25!K153+H153-G153</f>
        <v>-16688.53</v>
      </c>
    </row>
    <row r="154" spans="1:11" x14ac:dyDescent="0.25">
      <c r="A154" s="11"/>
      <c r="B154" s="14">
        <v>149</v>
      </c>
      <c r="C154" s="39"/>
      <c r="D154" s="39"/>
      <c r="E154" s="39">
        <f t="shared" si="6"/>
        <v>0</v>
      </c>
      <c r="F154" s="46">
        <v>7.33</v>
      </c>
      <c r="G154" s="39">
        <f t="shared" si="7"/>
        <v>0</v>
      </c>
      <c r="H154" s="9"/>
      <c r="I154" s="39"/>
      <c r="J154" s="38"/>
      <c r="K154" s="39">
        <f>мар.25!K154+H154-G154</f>
        <v>0</v>
      </c>
    </row>
    <row r="155" spans="1:11" x14ac:dyDescent="0.25">
      <c r="A155" s="11"/>
      <c r="B155" s="14">
        <v>150</v>
      </c>
      <c r="C155" s="39">
        <v>32450</v>
      </c>
      <c r="D155" s="39">
        <v>33274</v>
      </c>
      <c r="E155" s="39">
        <f t="shared" si="6"/>
        <v>824</v>
      </c>
      <c r="F155" s="46">
        <v>7.33</v>
      </c>
      <c r="G155" s="39">
        <f t="shared" si="7"/>
        <v>6039.92</v>
      </c>
      <c r="H155" s="9">
        <v>14400</v>
      </c>
      <c r="I155" s="39" t="s">
        <v>53</v>
      </c>
      <c r="J155" s="38" t="s">
        <v>52</v>
      </c>
      <c r="K155" s="39">
        <f>мар.25!K155+H155-G155</f>
        <v>10404.569999999998</v>
      </c>
    </row>
    <row r="156" spans="1:11" x14ac:dyDescent="0.25">
      <c r="A156" s="58"/>
      <c r="B156" s="14">
        <v>151</v>
      </c>
      <c r="C156" s="39">
        <v>25</v>
      </c>
      <c r="D156" s="39">
        <v>25</v>
      </c>
      <c r="E156" s="39">
        <f t="shared" si="6"/>
        <v>0</v>
      </c>
      <c r="F156" s="46">
        <v>7.33</v>
      </c>
      <c r="G156" s="39">
        <f t="shared" si="7"/>
        <v>0</v>
      </c>
      <c r="H156" s="9"/>
      <c r="I156" s="39"/>
      <c r="J156" s="38"/>
      <c r="K156" s="39">
        <f>мар.25!K156+H156-G156</f>
        <v>0</v>
      </c>
    </row>
    <row r="157" spans="1:11" x14ac:dyDescent="0.25">
      <c r="A157" s="11"/>
      <c r="B157" s="14">
        <v>152</v>
      </c>
      <c r="C157" s="39"/>
      <c r="D157" s="39"/>
      <c r="E157" s="39">
        <f t="shared" si="6"/>
        <v>0</v>
      </c>
      <c r="F157" s="46">
        <v>7.33</v>
      </c>
      <c r="G157" s="39">
        <f t="shared" si="7"/>
        <v>0</v>
      </c>
      <c r="H157" s="9"/>
      <c r="I157" s="39"/>
      <c r="J157" s="38"/>
      <c r="K157" s="39">
        <f>мар.25!K157+H157-G157</f>
        <v>0</v>
      </c>
    </row>
    <row r="158" spans="1:11" x14ac:dyDescent="0.25">
      <c r="A158" s="11"/>
      <c r="B158" s="14">
        <v>153</v>
      </c>
      <c r="C158" s="39">
        <v>64181</v>
      </c>
      <c r="D158" s="39">
        <v>65437</v>
      </c>
      <c r="E158" s="39">
        <f t="shared" si="6"/>
        <v>1256</v>
      </c>
      <c r="F158" s="46">
        <v>7.33</v>
      </c>
      <c r="G158" s="39">
        <f t="shared" si="7"/>
        <v>9206.48</v>
      </c>
      <c r="H158" s="9">
        <v>10000</v>
      </c>
      <c r="I158" s="39">
        <v>910612</v>
      </c>
      <c r="J158" s="38">
        <v>45757</v>
      </c>
      <c r="K158" s="39">
        <f>мар.25!K158+H158-G158</f>
        <v>-13418.86</v>
      </c>
    </row>
    <row r="159" spans="1:11" x14ac:dyDescent="0.25">
      <c r="A159" s="11"/>
      <c r="B159" s="14">
        <v>154</v>
      </c>
      <c r="C159" s="39">
        <v>37857</v>
      </c>
      <c r="D159" s="39">
        <v>38315</v>
      </c>
      <c r="E159" s="39">
        <f t="shared" si="6"/>
        <v>458</v>
      </c>
      <c r="F159" s="46">
        <v>7.33</v>
      </c>
      <c r="G159" s="39">
        <f t="shared" si="7"/>
        <v>3357.14</v>
      </c>
      <c r="H159" s="9">
        <v>3500</v>
      </c>
      <c r="I159" s="39">
        <v>870653</v>
      </c>
      <c r="J159" s="38">
        <v>45749</v>
      </c>
      <c r="K159" s="39">
        <f>мар.25!K159+H159-G159</f>
        <v>2367.61</v>
      </c>
    </row>
    <row r="160" spans="1:11" x14ac:dyDescent="0.25">
      <c r="A160" s="11"/>
      <c r="B160" s="14">
        <v>155</v>
      </c>
      <c r="C160" s="39">
        <v>48442</v>
      </c>
      <c r="D160" s="39">
        <v>48540</v>
      </c>
      <c r="E160" s="39">
        <f t="shared" ref="E160:E163" si="8">D160-C160</f>
        <v>98</v>
      </c>
      <c r="F160" s="46">
        <v>7.33</v>
      </c>
      <c r="G160" s="39">
        <f t="shared" ref="G160:G163" si="9">F160*E160</f>
        <v>718.34</v>
      </c>
      <c r="H160" s="9"/>
      <c r="I160" s="39"/>
      <c r="J160" s="38"/>
      <c r="K160" s="39">
        <f>мар.25!K160+H160-G160</f>
        <v>-8898.619999999999</v>
      </c>
    </row>
    <row r="161" spans="1:11" x14ac:dyDescent="0.25">
      <c r="A161" s="11"/>
      <c r="B161" s="14">
        <v>156</v>
      </c>
      <c r="C161" s="39">
        <v>74826</v>
      </c>
      <c r="D161" s="39">
        <v>75206</v>
      </c>
      <c r="E161" s="39">
        <f t="shared" si="8"/>
        <v>380</v>
      </c>
      <c r="F161" s="53">
        <v>5.13</v>
      </c>
      <c r="G161" s="39">
        <f t="shared" si="9"/>
        <v>1949.3999999999999</v>
      </c>
      <c r="H161" s="9"/>
      <c r="I161" s="39"/>
      <c r="J161" s="38"/>
      <c r="K161" s="39">
        <f>мар.25!K161+H161-G161</f>
        <v>-979.8299999999997</v>
      </c>
    </row>
    <row r="162" spans="1:11" x14ac:dyDescent="0.25">
      <c r="A162" s="11"/>
      <c r="B162" s="14">
        <v>157</v>
      </c>
      <c r="C162" s="39"/>
      <c r="D162" s="39"/>
      <c r="E162" s="39">
        <f t="shared" si="8"/>
        <v>0</v>
      </c>
      <c r="F162" s="62">
        <v>7.33</v>
      </c>
      <c r="G162" s="39">
        <f t="shared" si="9"/>
        <v>0</v>
      </c>
      <c r="H162" s="9"/>
      <c r="I162" s="39"/>
      <c r="J162" s="38"/>
      <c r="K162" s="39">
        <f>мар.25!K162+H162-G162</f>
        <v>0</v>
      </c>
    </row>
    <row r="163" spans="1:11" x14ac:dyDescent="0.25">
      <c r="A163" s="11"/>
      <c r="B163" s="45" t="s">
        <v>21</v>
      </c>
      <c r="C163" s="39">
        <v>0</v>
      </c>
      <c r="D163" s="39">
        <v>124</v>
      </c>
      <c r="E163" s="39">
        <f t="shared" si="8"/>
        <v>124</v>
      </c>
      <c r="F163" s="62">
        <v>7.33</v>
      </c>
      <c r="G163" s="39">
        <f t="shared" si="9"/>
        <v>908.92</v>
      </c>
      <c r="H163" s="9">
        <v>908.92</v>
      </c>
      <c r="I163" s="39"/>
      <c r="J163" s="38"/>
      <c r="K163" s="39">
        <f>мар.25!K163+H163-G163</f>
        <v>0</v>
      </c>
    </row>
    <row r="164" spans="1:11" x14ac:dyDescent="0.25">
      <c r="C164" s="41"/>
      <c r="D164" s="41"/>
    </row>
    <row r="165" spans="1:11" x14ac:dyDescent="0.25">
      <c r="C165" s="41"/>
      <c r="D165" s="41"/>
    </row>
    <row r="166" spans="1:11" x14ac:dyDescent="0.25">
      <c r="C166" s="41"/>
      <c r="D166" s="41"/>
    </row>
    <row r="167" spans="1:11" x14ac:dyDescent="0.25">
      <c r="C167" s="41"/>
      <c r="D167" s="41"/>
    </row>
    <row r="168" spans="1:11" x14ac:dyDescent="0.25">
      <c r="C168" s="41"/>
      <c r="D168" s="41"/>
    </row>
    <row r="169" spans="1:11" x14ac:dyDescent="0.25">
      <c r="C169" s="41"/>
      <c r="D169" s="41"/>
    </row>
    <row r="170" spans="1:11" x14ac:dyDescent="0.25">
      <c r="C170" s="41"/>
      <c r="D170" s="41"/>
    </row>
    <row r="171" spans="1:11" x14ac:dyDescent="0.25">
      <c r="C171" s="41"/>
      <c r="D171" s="41"/>
    </row>
    <row r="172" spans="1:11" x14ac:dyDescent="0.25">
      <c r="C172" s="41"/>
      <c r="D172" s="41"/>
    </row>
    <row r="173" spans="1:11" x14ac:dyDescent="0.25">
      <c r="C173" s="41"/>
      <c r="D173" s="41"/>
    </row>
    <row r="174" spans="1:11" x14ac:dyDescent="0.25">
      <c r="C174" s="41"/>
      <c r="D174" s="41"/>
    </row>
    <row r="175" spans="1:11" x14ac:dyDescent="0.25">
      <c r="C175" s="41"/>
      <c r="D175" s="41"/>
    </row>
    <row r="176" spans="1:11" x14ac:dyDescent="0.25">
      <c r="C176" s="41"/>
      <c r="D176" s="41"/>
    </row>
    <row r="177" spans="3:4" x14ac:dyDescent="0.25">
      <c r="C177" s="41"/>
      <c r="D177" s="41"/>
    </row>
    <row r="178" spans="3:4" x14ac:dyDescent="0.25">
      <c r="C178" s="41"/>
      <c r="D178" s="41"/>
    </row>
    <row r="179" spans="3:4" x14ac:dyDescent="0.25">
      <c r="C179" s="41"/>
      <c r="D179" s="41"/>
    </row>
    <row r="180" spans="3:4" x14ac:dyDescent="0.25">
      <c r="C180" s="41"/>
      <c r="D180" s="41"/>
    </row>
    <row r="181" spans="3:4" x14ac:dyDescent="0.25">
      <c r="C181" s="41"/>
      <c r="D181" s="41"/>
    </row>
    <row r="182" spans="3:4" x14ac:dyDescent="0.25">
      <c r="C182" s="41"/>
      <c r="D182" s="41"/>
    </row>
    <row r="183" spans="3:4" x14ac:dyDescent="0.25">
      <c r="C183" s="41"/>
      <c r="D183" s="41"/>
    </row>
    <row r="184" spans="3:4" x14ac:dyDescent="0.25">
      <c r="C184" s="41"/>
      <c r="D184" s="41"/>
    </row>
    <row r="185" spans="3:4" x14ac:dyDescent="0.25">
      <c r="C185" s="41"/>
      <c r="D185" s="41"/>
    </row>
    <row r="186" spans="3:4" x14ac:dyDescent="0.25">
      <c r="C186" s="41"/>
      <c r="D186" s="41"/>
    </row>
    <row r="187" spans="3:4" x14ac:dyDescent="0.25">
      <c r="C187" s="41"/>
      <c r="D187" s="41"/>
    </row>
    <row r="188" spans="3:4" x14ac:dyDescent="0.25">
      <c r="C188" s="41"/>
      <c r="D188" s="41"/>
    </row>
    <row r="189" spans="3:4" x14ac:dyDescent="0.25">
      <c r="C189" s="41"/>
      <c r="D189" s="41"/>
    </row>
    <row r="190" spans="3:4" x14ac:dyDescent="0.25">
      <c r="C190" s="41"/>
      <c r="D190" s="41"/>
    </row>
    <row r="191" spans="3:4" x14ac:dyDescent="0.25">
      <c r="C191" s="41"/>
      <c r="D191" s="41"/>
    </row>
    <row r="192" spans="3:4" x14ac:dyDescent="0.25">
      <c r="C192" s="41"/>
      <c r="D192" s="41"/>
    </row>
    <row r="193" spans="3:4" x14ac:dyDescent="0.25">
      <c r="C193" s="41"/>
      <c r="D193" s="41"/>
    </row>
    <row r="194" spans="3:4" x14ac:dyDescent="0.25">
      <c r="C194" s="41"/>
      <c r="D194" s="41"/>
    </row>
    <row r="195" spans="3:4" x14ac:dyDescent="0.25">
      <c r="C195" s="41"/>
      <c r="D195" s="41"/>
    </row>
    <row r="196" spans="3:4" x14ac:dyDescent="0.25">
      <c r="C196" s="41"/>
      <c r="D196" s="41"/>
    </row>
    <row r="197" spans="3:4" x14ac:dyDescent="0.25">
      <c r="C197" s="41"/>
      <c r="D197" s="41"/>
    </row>
    <row r="198" spans="3:4" x14ac:dyDescent="0.25">
      <c r="C198" s="41"/>
      <c r="D198" s="41"/>
    </row>
    <row r="199" spans="3:4" x14ac:dyDescent="0.25">
      <c r="C199" s="41"/>
      <c r="D199" s="41"/>
    </row>
    <row r="200" spans="3:4" x14ac:dyDescent="0.25">
      <c r="C200" s="41"/>
      <c r="D200" s="41"/>
    </row>
    <row r="201" spans="3:4" x14ac:dyDescent="0.25">
      <c r="C201" s="41"/>
      <c r="D201" s="41"/>
    </row>
    <row r="202" spans="3:4" x14ac:dyDescent="0.25">
      <c r="C202" s="41"/>
      <c r="D202" s="41"/>
    </row>
    <row r="203" spans="3:4" x14ac:dyDescent="0.25">
      <c r="C203" s="41"/>
      <c r="D203" s="41"/>
    </row>
    <row r="204" spans="3:4" x14ac:dyDescent="0.25">
      <c r="C204" s="41"/>
      <c r="D204" s="41"/>
    </row>
    <row r="205" spans="3:4" x14ac:dyDescent="0.25">
      <c r="C205" s="41"/>
      <c r="D205" s="41"/>
    </row>
    <row r="206" spans="3:4" x14ac:dyDescent="0.25">
      <c r="C206" s="41"/>
      <c r="D206" s="41"/>
    </row>
    <row r="207" spans="3:4" x14ac:dyDescent="0.25">
      <c r="C207" s="41"/>
      <c r="D207" s="41"/>
    </row>
    <row r="208" spans="3:4" x14ac:dyDescent="0.25">
      <c r="C208" s="41"/>
      <c r="D208" s="41"/>
    </row>
    <row r="209" spans="3:4" x14ac:dyDescent="0.25">
      <c r="C209" s="41"/>
      <c r="D209" s="41"/>
    </row>
    <row r="210" spans="3:4" x14ac:dyDescent="0.25">
      <c r="C210" s="41"/>
      <c r="D210" s="41"/>
    </row>
    <row r="211" spans="3:4" x14ac:dyDescent="0.25">
      <c r="C211" s="41"/>
      <c r="D211" s="41"/>
    </row>
    <row r="212" spans="3:4" x14ac:dyDescent="0.25">
      <c r="C212" s="41"/>
      <c r="D212" s="41"/>
    </row>
    <row r="213" spans="3:4" x14ac:dyDescent="0.25">
      <c r="C213" s="41"/>
      <c r="D213" s="41"/>
    </row>
    <row r="214" spans="3:4" x14ac:dyDescent="0.25">
      <c r="C214" s="41"/>
      <c r="D214" s="41"/>
    </row>
    <row r="215" spans="3:4" x14ac:dyDescent="0.25">
      <c r="C215" s="41"/>
      <c r="D215" s="41"/>
    </row>
    <row r="216" spans="3:4" x14ac:dyDescent="0.25">
      <c r="C216" s="41"/>
      <c r="D216" s="41"/>
    </row>
    <row r="217" spans="3:4" x14ac:dyDescent="0.25">
      <c r="C217" s="41"/>
      <c r="D217" s="41"/>
    </row>
    <row r="218" spans="3:4" x14ac:dyDescent="0.25">
      <c r="C218" s="41"/>
      <c r="D218" s="41"/>
    </row>
    <row r="219" spans="3:4" x14ac:dyDescent="0.25">
      <c r="C219" s="41"/>
      <c r="D219" s="41"/>
    </row>
    <row r="220" spans="3:4" x14ac:dyDescent="0.25">
      <c r="C220" s="41"/>
      <c r="D220" s="41"/>
    </row>
    <row r="221" spans="3:4" x14ac:dyDescent="0.25">
      <c r="C221" s="41"/>
      <c r="D221" s="41"/>
    </row>
    <row r="222" spans="3:4" x14ac:dyDescent="0.25">
      <c r="C222" s="41"/>
      <c r="D222" s="41"/>
    </row>
    <row r="223" spans="3:4" x14ac:dyDescent="0.25">
      <c r="C223" s="41"/>
      <c r="D223" s="41"/>
    </row>
    <row r="224" spans="3:4" x14ac:dyDescent="0.25">
      <c r="C224" s="41"/>
      <c r="D224" s="41"/>
    </row>
    <row r="225" spans="3:4" x14ac:dyDescent="0.25">
      <c r="C225" s="41"/>
      <c r="D225" s="41"/>
    </row>
    <row r="226" spans="3:4" x14ac:dyDescent="0.25">
      <c r="C226" s="41"/>
      <c r="D226" s="41"/>
    </row>
    <row r="227" spans="3:4" x14ac:dyDescent="0.25">
      <c r="C227" s="41"/>
      <c r="D227" s="41"/>
    </row>
    <row r="228" spans="3:4" x14ac:dyDescent="0.25">
      <c r="C228" s="41"/>
      <c r="D228" s="41"/>
    </row>
    <row r="229" spans="3:4" x14ac:dyDescent="0.25">
      <c r="C229" s="41"/>
      <c r="D229" s="41"/>
    </row>
  </sheetData>
  <autoFilter ref="A6:K163" xr:uid="{00000000-0009-0000-0000-000004000000}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63">
    <cfRule type="cellIs" dxfId="9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L237"/>
  <sheetViews>
    <sheetView topLeftCell="A146" workbookViewId="0">
      <selection activeCell="C163" sqref="C163"/>
    </sheetView>
  </sheetViews>
  <sheetFormatPr defaultRowHeight="15" x14ac:dyDescent="0.25"/>
  <cols>
    <col min="1" max="1" width="27.140625" customWidth="1"/>
    <col min="3" max="3" width="11.5703125" bestFit="1" customWidth="1"/>
    <col min="4" max="4" width="9.42578125" bestFit="1" customWidth="1"/>
    <col min="5" max="5" width="9.85546875" bestFit="1" customWidth="1"/>
    <col min="7" max="7" width="11.85546875" customWidth="1"/>
    <col min="8" max="8" width="12.5703125" bestFit="1" customWidth="1"/>
    <col min="9" max="9" width="12.28515625" customWidth="1"/>
    <col min="10" max="10" width="9.85546875" customWidth="1"/>
    <col min="11" max="11" width="12.42578125" customWidth="1"/>
    <col min="12" max="12" width="9.85546875" customWidth="1"/>
    <col min="15" max="15" width="10.85546875" customWidth="1"/>
  </cols>
  <sheetData>
    <row r="1" spans="1:12" x14ac:dyDescent="0.25">
      <c r="A1" s="84" t="s">
        <v>44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ht="18.75" x14ac:dyDescent="0.25">
      <c r="A3" s="85" t="s">
        <v>45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2" x14ac:dyDescent="0.25">
      <c r="A4" s="46">
        <v>2</v>
      </c>
      <c r="B4" s="46">
        <v>3</v>
      </c>
      <c r="C4" s="46">
        <v>4</v>
      </c>
      <c r="D4" s="46">
        <v>5</v>
      </c>
      <c r="E4" s="46">
        <v>6</v>
      </c>
      <c r="F4" s="46">
        <v>7</v>
      </c>
      <c r="G4" s="46">
        <v>8</v>
      </c>
      <c r="H4" s="46">
        <v>9</v>
      </c>
      <c r="I4" s="46">
        <v>10</v>
      </c>
      <c r="J4" s="38">
        <v>11</v>
      </c>
      <c r="K4" s="46">
        <v>12</v>
      </c>
    </row>
    <row r="5" spans="1:12" ht="15" customHeight="1" x14ac:dyDescent="0.25">
      <c r="A5" s="86" t="s">
        <v>3</v>
      </c>
      <c r="B5" s="84" t="s">
        <v>14</v>
      </c>
      <c r="C5" s="84" t="s">
        <v>15</v>
      </c>
      <c r="D5" s="84"/>
      <c r="E5" s="84"/>
      <c r="F5" s="84"/>
      <c r="G5" s="84"/>
      <c r="H5" s="76" t="s">
        <v>5</v>
      </c>
      <c r="I5" s="78" t="s">
        <v>12</v>
      </c>
      <c r="J5" s="82" t="s">
        <v>13</v>
      </c>
      <c r="K5" s="76" t="s">
        <v>16</v>
      </c>
    </row>
    <row r="6" spans="1:12" ht="45" customHeight="1" x14ac:dyDescent="0.25">
      <c r="A6" s="87"/>
      <c r="B6" s="84"/>
      <c r="C6" s="14" t="s">
        <v>17</v>
      </c>
      <c r="D6" s="14" t="s">
        <v>18</v>
      </c>
      <c r="E6" s="46" t="s">
        <v>19</v>
      </c>
      <c r="F6" s="14" t="s">
        <v>11</v>
      </c>
      <c r="G6" s="14" t="s">
        <v>20</v>
      </c>
      <c r="H6" s="76"/>
      <c r="I6" s="79"/>
      <c r="J6" s="83"/>
      <c r="K6" s="76"/>
    </row>
    <row r="7" spans="1:12" x14ac:dyDescent="0.25">
      <c r="A7" s="60"/>
      <c r="B7" s="7">
        <v>0</v>
      </c>
      <c r="C7" s="39">
        <v>63890</v>
      </c>
      <c r="D7" s="39">
        <v>63890</v>
      </c>
      <c r="E7" s="39">
        <f>D7-C7</f>
        <v>0</v>
      </c>
      <c r="F7" s="46">
        <v>7.33</v>
      </c>
      <c r="G7" s="39">
        <f t="shared" ref="G7:G71" si="0">F7*E7</f>
        <v>0</v>
      </c>
      <c r="H7" s="9"/>
      <c r="I7" s="39"/>
      <c r="J7" s="38"/>
      <c r="K7" s="39">
        <f>апр.25!K7+H7-G7</f>
        <v>0</v>
      </c>
    </row>
    <row r="8" spans="1:12" x14ac:dyDescent="0.25">
      <c r="A8" s="15"/>
      <c r="B8" s="14">
        <v>1</v>
      </c>
      <c r="C8" s="39">
        <v>55907</v>
      </c>
      <c r="D8" s="39">
        <v>56081</v>
      </c>
      <c r="E8" s="39">
        <f t="shared" ref="E8:E72" si="1">D8-C8</f>
        <v>174</v>
      </c>
      <c r="F8" s="46">
        <v>7.33</v>
      </c>
      <c r="G8" s="39">
        <f t="shared" si="0"/>
        <v>1275.42</v>
      </c>
      <c r="H8" s="9">
        <v>5000</v>
      </c>
      <c r="I8" s="39">
        <v>623011</v>
      </c>
      <c r="J8" s="38">
        <v>45804</v>
      </c>
      <c r="K8" s="39">
        <f>апр.25!K8+H8-G8</f>
        <v>-3336.3899999999994</v>
      </c>
    </row>
    <row r="9" spans="1:12" x14ac:dyDescent="0.25">
      <c r="A9" s="15"/>
      <c r="B9" s="14">
        <v>2</v>
      </c>
      <c r="C9" s="39">
        <v>8018</v>
      </c>
      <c r="D9" s="39">
        <v>8288</v>
      </c>
      <c r="E9" s="39">
        <f t="shared" si="1"/>
        <v>270</v>
      </c>
      <c r="F9" s="46">
        <v>7.33</v>
      </c>
      <c r="G9" s="39">
        <f t="shared" si="0"/>
        <v>1979.1</v>
      </c>
      <c r="H9" s="9">
        <v>2418.9</v>
      </c>
      <c r="I9" s="39">
        <v>566818</v>
      </c>
      <c r="J9" s="38">
        <v>45796</v>
      </c>
      <c r="K9" s="39">
        <f>апр.25!K9+H9-G9</f>
        <v>7447.7099999999991</v>
      </c>
    </row>
    <row r="10" spans="1:12" ht="15" customHeight="1" x14ac:dyDescent="0.3">
      <c r="A10" s="11"/>
      <c r="B10" s="14">
        <v>3</v>
      </c>
      <c r="C10" s="39">
        <v>31935</v>
      </c>
      <c r="D10" s="39">
        <v>32149</v>
      </c>
      <c r="E10" s="39">
        <f t="shared" si="1"/>
        <v>214</v>
      </c>
      <c r="F10" s="46">
        <v>7.33</v>
      </c>
      <c r="G10" s="39">
        <f t="shared" si="0"/>
        <v>1568.6200000000001</v>
      </c>
      <c r="H10" s="9"/>
      <c r="I10" s="39"/>
      <c r="J10" s="38"/>
      <c r="K10" s="39">
        <f>апр.25!K10+H10-G10</f>
        <v>-4757.17</v>
      </c>
      <c r="L10" s="1"/>
    </row>
    <row r="11" spans="1:12" x14ac:dyDescent="0.25">
      <c r="A11" s="11"/>
      <c r="B11" s="14">
        <v>4</v>
      </c>
      <c r="C11" s="39">
        <v>81951</v>
      </c>
      <c r="D11" s="39">
        <v>81951</v>
      </c>
      <c r="E11" s="39">
        <f t="shared" si="1"/>
        <v>0</v>
      </c>
      <c r="F11" s="53">
        <v>0</v>
      </c>
      <c r="G11" s="39">
        <f t="shared" si="0"/>
        <v>0</v>
      </c>
      <c r="H11" s="9"/>
      <c r="I11" s="39"/>
      <c r="J11" s="38"/>
      <c r="K11" s="39">
        <f>апр.25!K11+H11-G11</f>
        <v>0</v>
      </c>
    </row>
    <row r="12" spans="1:12" x14ac:dyDescent="0.25">
      <c r="A12" s="11"/>
      <c r="B12" s="14">
        <v>5</v>
      </c>
      <c r="C12" s="39"/>
      <c r="D12" s="39"/>
      <c r="E12" s="39">
        <f t="shared" si="1"/>
        <v>0</v>
      </c>
      <c r="F12" s="46">
        <v>7.33</v>
      </c>
      <c r="G12" s="39">
        <f t="shared" si="0"/>
        <v>0</v>
      </c>
      <c r="H12" s="9"/>
      <c r="I12" s="39"/>
      <c r="J12" s="38"/>
      <c r="K12" s="39">
        <f>апр.25!K12+H12-G12</f>
        <v>0</v>
      </c>
    </row>
    <row r="13" spans="1:12" x14ac:dyDescent="0.25">
      <c r="A13" s="11"/>
      <c r="B13" s="14">
        <v>6</v>
      </c>
      <c r="C13" s="39"/>
      <c r="D13" s="39"/>
      <c r="E13" s="39">
        <f t="shared" si="1"/>
        <v>0</v>
      </c>
      <c r="F13" s="46">
        <v>7.33</v>
      </c>
      <c r="G13" s="39">
        <f t="shared" si="0"/>
        <v>0</v>
      </c>
      <c r="H13" s="9"/>
      <c r="I13" s="39"/>
      <c r="J13" s="38"/>
      <c r="K13" s="39">
        <f>апр.25!K13+H13-G13</f>
        <v>0</v>
      </c>
    </row>
    <row r="14" spans="1:12" x14ac:dyDescent="0.25">
      <c r="A14" s="14"/>
      <c r="B14" s="14">
        <v>7</v>
      </c>
      <c r="C14" s="39"/>
      <c r="D14" s="39"/>
      <c r="E14" s="39">
        <f t="shared" si="1"/>
        <v>0</v>
      </c>
      <c r="F14" s="46">
        <v>7.33</v>
      </c>
      <c r="G14" s="39">
        <f t="shared" si="0"/>
        <v>0</v>
      </c>
      <c r="H14" s="9"/>
      <c r="I14" s="39"/>
      <c r="J14" s="38"/>
      <c r="K14" s="39">
        <f>апр.25!K14+H14-G14</f>
        <v>0</v>
      </c>
    </row>
    <row r="15" spans="1:12" x14ac:dyDescent="0.25">
      <c r="A15" s="14"/>
      <c r="B15" s="14">
        <v>8</v>
      </c>
      <c r="C15" s="39">
        <v>20</v>
      </c>
      <c r="D15" s="39">
        <v>20</v>
      </c>
      <c r="E15" s="39">
        <f t="shared" si="1"/>
        <v>0</v>
      </c>
      <c r="F15" s="46">
        <v>7.33</v>
      </c>
      <c r="G15" s="39">
        <f t="shared" si="0"/>
        <v>0</v>
      </c>
      <c r="H15" s="9"/>
      <c r="I15" s="39"/>
      <c r="J15" s="38"/>
      <c r="K15" s="39">
        <f>апр.25!K15+H15-G15</f>
        <v>60.73</v>
      </c>
    </row>
    <row r="16" spans="1:12" x14ac:dyDescent="0.25">
      <c r="A16" s="14"/>
      <c r="B16" s="14">
        <v>9</v>
      </c>
      <c r="C16" s="39"/>
      <c r="D16" s="39"/>
      <c r="E16" s="39">
        <f t="shared" si="1"/>
        <v>0</v>
      </c>
      <c r="F16" s="46">
        <v>7.33</v>
      </c>
      <c r="G16" s="39">
        <f t="shared" si="0"/>
        <v>0</v>
      </c>
      <c r="H16" s="9"/>
      <c r="I16" s="39"/>
      <c r="J16" s="38"/>
      <c r="K16" s="39">
        <f>апр.25!K16+H16-G16</f>
        <v>0</v>
      </c>
    </row>
    <row r="17" spans="1:11" x14ac:dyDescent="0.25">
      <c r="A17" s="11"/>
      <c r="B17" s="14">
        <v>10</v>
      </c>
      <c r="C17" s="39">
        <v>10287</v>
      </c>
      <c r="D17" s="39">
        <v>10287</v>
      </c>
      <c r="E17" s="39">
        <f t="shared" si="1"/>
        <v>0</v>
      </c>
      <c r="F17" s="46">
        <v>7.33</v>
      </c>
      <c r="G17" s="39">
        <f t="shared" si="0"/>
        <v>0</v>
      </c>
      <c r="H17" s="9"/>
      <c r="I17" s="39"/>
      <c r="J17" s="38"/>
      <c r="K17" s="39">
        <f>апр.25!K17+H17-G17</f>
        <v>0</v>
      </c>
    </row>
    <row r="18" spans="1:11" x14ac:dyDescent="0.25">
      <c r="A18" s="14"/>
      <c r="B18" s="14">
        <v>11</v>
      </c>
      <c r="C18" s="39"/>
      <c r="D18" s="39"/>
      <c r="E18" s="39">
        <f t="shared" si="1"/>
        <v>0</v>
      </c>
      <c r="F18" s="46">
        <v>7.33</v>
      </c>
      <c r="G18" s="39">
        <f t="shared" si="0"/>
        <v>0</v>
      </c>
      <c r="H18" s="9"/>
      <c r="I18" s="39"/>
      <c r="J18" s="38"/>
      <c r="K18" s="39">
        <f>апр.25!K18+H18-G18</f>
        <v>0</v>
      </c>
    </row>
    <row r="19" spans="1:11" x14ac:dyDescent="0.25">
      <c r="A19" s="14"/>
      <c r="B19" s="14">
        <v>12</v>
      </c>
      <c r="C19" s="39">
        <v>17767</v>
      </c>
      <c r="D19" s="39">
        <v>17843</v>
      </c>
      <c r="E19" s="39">
        <f t="shared" si="1"/>
        <v>76</v>
      </c>
      <c r="F19" s="53">
        <v>0</v>
      </c>
      <c r="G19" s="39">
        <f t="shared" si="0"/>
        <v>0</v>
      </c>
      <c r="H19" s="9"/>
      <c r="I19" s="39"/>
      <c r="J19" s="38"/>
      <c r="K19" s="39">
        <f>апр.25!K19+H19-G19</f>
        <v>0</v>
      </c>
    </row>
    <row r="20" spans="1:11" x14ac:dyDescent="0.25">
      <c r="A20" s="11"/>
      <c r="B20" s="14">
        <v>13</v>
      </c>
      <c r="C20" s="39">
        <v>24774</v>
      </c>
      <c r="D20" s="39">
        <v>24786</v>
      </c>
      <c r="E20" s="39">
        <f t="shared" si="1"/>
        <v>12</v>
      </c>
      <c r="F20" s="46">
        <v>7.33</v>
      </c>
      <c r="G20" s="39">
        <f t="shared" si="0"/>
        <v>87.960000000000008</v>
      </c>
      <c r="H20" s="9">
        <v>3107.92</v>
      </c>
      <c r="I20" s="39">
        <v>9920</v>
      </c>
      <c r="J20" s="38">
        <v>45791</v>
      </c>
      <c r="K20" s="39">
        <f>апр.25!K20+H20-G20</f>
        <v>6443.07</v>
      </c>
    </row>
    <row r="21" spans="1:11" x14ac:dyDescent="0.25">
      <c r="A21" s="15"/>
      <c r="B21" s="14">
        <v>14</v>
      </c>
      <c r="C21" s="39">
        <v>7341</v>
      </c>
      <c r="D21" s="39">
        <v>7409</v>
      </c>
      <c r="E21" s="39">
        <f t="shared" si="1"/>
        <v>68</v>
      </c>
      <c r="F21" s="46">
        <v>7.33</v>
      </c>
      <c r="G21" s="39">
        <f t="shared" si="0"/>
        <v>498.44</v>
      </c>
      <c r="H21" s="9">
        <v>923.58</v>
      </c>
      <c r="I21" s="39">
        <v>9932</v>
      </c>
      <c r="J21" s="38">
        <v>45791</v>
      </c>
      <c r="K21" s="39">
        <f>апр.25!K21+H21-G21</f>
        <v>1290.08</v>
      </c>
    </row>
    <row r="22" spans="1:11" x14ac:dyDescent="0.25">
      <c r="A22" s="11"/>
      <c r="B22" s="14">
        <v>15</v>
      </c>
      <c r="C22" s="39">
        <v>35959</v>
      </c>
      <c r="D22" s="39">
        <v>37035</v>
      </c>
      <c r="E22" s="39">
        <f t="shared" si="1"/>
        <v>1076</v>
      </c>
      <c r="F22" s="53">
        <v>5.13</v>
      </c>
      <c r="G22" s="39">
        <f t="shared" si="0"/>
        <v>5519.88</v>
      </c>
      <c r="H22" s="9"/>
      <c r="I22" s="39"/>
      <c r="J22" s="38"/>
      <c r="K22" s="39">
        <f>апр.25!K22+H22-G22</f>
        <v>-28025.19</v>
      </c>
    </row>
    <row r="23" spans="1:11" x14ac:dyDescent="0.25">
      <c r="A23" s="14"/>
      <c r="B23" s="14">
        <v>16</v>
      </c>
      <c r="C23" s="39">
        <v>5665</v>
      </c>
      <c r="D23" s="39">
        <v>5859</v>
      </c>
      <c r="E23" s="39">
        <f t="shared" si="1"/>
        <v>194</v>
      </c>
      <c r="F23" s="46">
        <v>7.33</v>
      </c>
      <c r="G23" s="39">
        <f t="shared" si="0"/>
        <v>1422.02</v>
      </c>
      <c r="H23" s="9"/>
      <c r="I23" s="39"/>
      <c r="J23" s="38"/>
      <c r="K23" s="39">
        <f>апр.25!K23+H23-G23</f>
        <v>-1444.01</v>
      </c>
    </row>
    <row r="24" spans="1:11" x14ac:dyDescent="0.25">
      <c r="A24" s="14"/>
      <c r="B24" s="14">
        <v>17</v>
      </c>
      <c r="C24" s="39">
        <v>2363</v>
      </c>
      <c r="D24" s="39">
        <v>2619</v>
      </c>
      <c r="E24" s="39">
        <f t="shared" si="1"/>
        <v>256</v>
      </c>
      <c r="F24" s="53">
        <v>5.13</v>
      </c>
      <c r="G24" s="39">
        <f t="shared" si="0"/>
        <v>1313.28</v>
      </c>
      <c r="H24" s="9"/>
      <c r="I24" s="39"/>
      <c r="J24" s="38"/>
      <c r="K24" s="39">
        <f>апр.25!K24+H24-G24</f>
        <v>-1826.28</v>
      </c>
    </row>
    <row r="25" spans="1:11" x14ac:dyDescent="0.25">
      <c r="A25" s="11"/>
      <c r="B25" s="14">
        <v>18</v>
      </c>
      <c r="C25" s="39">
        <v>2996</v>
      </c>
      <c r="D25" s="39">
        <v>2996</v>
      </c>
      <c r="E25" s="39">
        <f t="shared" si="1"/>
        <v>0</v>
      </c>
      <c r="F25" s="53">
        <v>5.13</v>
      </c>
      <c r="G25" s="39">
        <f t="shared" si="0"/>
        <v>0</v>
      </c>
      <c r="H25" s="9"/>
      <c r="I25" s="39"/>
      <c r="J25" s="38"/>
      <c r="K25" s="39">
        <f>апр.25!K25+H25-G25</f>
        <v>1000</v>
      </c>
    </row>
    <row r="26" spans="1:11" x14ac:dyDescent="0.25">
      <c r="A26" s="11"/>
      <c r="B26" s="14">
        <v>19</v>
      </c>
      <c r="C26" s="39">
        <v>47059</v>
      </c>
      <c r="D26" s="39">
        <v>47539</v>
      </c>
      <c r="E26" s="39">
        <f t="shared" si="1"/>
        <v>480</v>
      </c>
      <c r="F26" s="53">
        <v>5.13</v>
      </c>
      <c r="G26" s="39">
        <f t="shared" si="0"/>
        <v>2462.4</v>
      </c>
      <c r="H26" s="9">
        <v>1000</v>
      </c>
      <c r="I26" s="39">
        <v>785056</v>
      </c>
      <c r="J26" s="38">
        <v>45784</v>
      </c>
      <c r="K26" s="39">
        <f>апр.25!K26+H26-G26</f>
        <v>-710.59999999999991</v>
      </c>
    </row>
    <row r="27" spans="1:11" x14ac:dyDescent="0.25">
      <c r="A27" s="14"/>
      <c r="B27" s="14">
        <v>20</v>
      </c>
      <c r="C27" s="39"/>
      <c r="D27" s="39"/>
      <c r="E27" s="39">
        <f t="shared" si="1"/>
        <v>0</v>
      </c>
      <c r="F27" s="46">
        <v>7.33</v>
      </c>
      <c r="G27" s="39">
        <f t="shared" si="0"/>
        <v>0</v>
      </c>
      <c r="H27" s="9"/>
      <c r="I27" s="39"/>
      <c r="J27" s="38"/>
      <c r="K27" s="39">
        <f>апр.25!K27+H27-G27</f>
        <v>0</v>
      </c>
    </row>
    <row r="28" spans="1:11" x14ac:dyDescent="0.25">
      <c r="A28" s="14"/>
      <c r="B28" s="14">
        <v>21</v>
      </c>
      <c r="C28" s="39">
        <v>69904</v>
      </c>
      <c r="D28" s="39">
        <v>70317</v>
      </c>
      <c r="E28" s="39">
        <f t="shared" si="1"/>
        <v>413</v>
      </c>
      <c r="F28" s="53">
        <v>0</v>
      </c>
      <c r="G28" s="39">
        <f t="shared" si="0"/>
        <v>0</v>
      </c>
      <c r="H28" s="9"/>
      <c r="I28" s="39"/>
      <c r="J28" s="38"/>
      <c r="K28" s="39">
        <f>апр.25!K28+H28-G28</f>
        <v>0</v>
      </c>
    </row>
    <row r="29" spans="1:11" x14ac:dyDescent="0.25">
      <c r="A29" s="14"/>
      <c r="B29" s="14">
        <v>22</v>
      </c>
      <c r="C29" s="39">
        <v>29014</v>
      </c>
      <c r="D29" s="39">
        <v>29085</v>
      </c>
      <c r="E29" s="39">
        <f t="shared" si="1"/>
        <v>71</v>
      </c>
      <c r="F29" s="53">
        <v>0</v>
      </c>
      <c r="G29" s="39">
        <f t="shared" si="0"/>
        <v>0</v>
      </c>
      <c r="H29" s="9"/>
      <c r="I29" s="39"/>
      <c r="J29" s="38"/>
      <c r="K29" s="39">
        <f>апр.25!K29+H29-G29</f>
        <v>0</v>
      </c>
    </row>
    <row r="30" spans="1:11" x14ac:dyDescent="0.25">
      <c r="A30" s="11"/>
      <c r="B30" s="14">
        <v>23</v>
      </c>
      <c r="C30" s="39">
        <v>111496</v>
      </c>
      <c r="D30" s="39">
        <v>112202</v>
      </c>
      <c r="E30" s="39">
        <f t="shared" si="1"/>
        <v>706</v>
      </c>
      <c r="F30" s="53">
        <v>5.13</v>
      </c>
      <c r="G30" s="39">
        <f t="shared" si="0"/>
        <v>3621.7799999999997</v>
      </c>
      <c r="H30" s="9">
        <v>4550</v>
      </c>
      <c r="I30" s="39">
        <v>725106</v>
      </c>
      <c r="J30" s="38">
        <v>45803</v>
      </c>
      <c r="K30" s="39">
        <f>апр.25!K30+H30-G30</f>
        <v>3952.6800000000012</v>
      </c>
    </row>
    <row r="31" spans="1:11" x14ac:dyDescent="0.25">
      <c r="A31" s="11"/>
      <c r="B31" s="14">
        <v>24</v>
      </c>
      <c r="C31" s="39">
        <v>7605</v>
      </c>
      <c r="D31" s="39">
        <v>7700</v>
      </c>
      <c r="E31" s="39">
        <f t="shared" si="1"/>
        <v>95</v>
      </c>
      <c r="F31" s="46">
        <v>7.33</v>
      </c>
      <c r="G31" s="39">
        <f t="shared" si="0"/>
        <v>696.35</v>
      </c>
      <c r="H31" s="9"/>
      <c r="I31" s="39"/>
      <c r="J31" s="38"/>
      <c r="K31" s="39">
        <f>апр.25!K31+H31-G31</f>
        <v>-1238.77</v>
      </c>
    </row>
    <row r="32" spans="1:11" x14ac:dyDescent="0.25">
      <c r="A32" s="11"/>
      <c r="B32" s="14">
        <v>25</v>
      </c>
      <c r="C32" s="39">
        <v>3595</v>
      </c>
      <c r="D32" s="39">
        <v>3595</v>
      </c>
      <c r="E32" s="39">
        <f t="shared" si="1"/>
        <v>0</v>
      </c>
      <c r="F32" s="46">
        <v>7.33</v>
      </c>
      <c r="G32" s="39">
        <f t="shared" si="0"/>
        <v>0</v>
      </c>
      <c r="H32" s="9"/>
      <c r="I32" s="39"/>
      <c r="J32" s="38"/>
      <c r="K32" s="39">
        <f>апр.25!K32+H32-G32</f>
        <v>-109.95</v>
      </c>
    </row>
    <row r="33" spans="1:11" x14ac:dyDescent="0.25">
      <c r="A33" s="11"/>
      <c r="B33" s="14">
        <v>26</v>
      </c>
      <c r="C33" s="39">
        <v>725</v>
      </c>
      <c r="D33" s="39">
        <v>768</v>
      </c>
      <c r="E33" s="39">
        <f t="shared" si="1"/>
        <v>43</v>
      </c>
      <c r="F33" s="46">
        <v>7.33</v>
      </c>
      <c r="G33" s="39">
        <f t="shared" si="0"/>
        <v>315.19</v>
      </c>
      <c r="H33" s="9"/>
      <c r="I33" s="39"/>
      <c r="J33" s="38"/>
      <c r="K33" s="39">
        <f>апр.25!K33+H33-G33</f>
        <v>-315.19</v>
      </c>
    </row>
    <row r="34" spans="1:11" x14ac:dyDescent="0.25">
      <c r="A34" s="11"/>
      <c r="B34" s="14">
        <v>27</v>
      </c>
      <c r="C34" s="39">
        <v>63452</v>
      </c>
      <c r="D34" s="39">
        <v>64309</v>
      </c>
      <c r="E34" s="39">
        <f t="shared" si="1"/>
        <v>857</v>
      </c>
      <c r="F34" s="53">
        <v>5.13</v>
      </c>
      <c r="G34" s="39">
        <f t="shared" si="0"/>
        <v>4396.41</v>
      </c>
      <c r="H34" s="9"/>
      <c r="I34" s="39"/>
      <c r="J34" s="38"/>
      <c r="K34" s="39">
        <f>апр.25!K34+H34-G34</f>
        <v>-22602.78</v>
      </c>
    </row>
    <row r="35" spans="1:11" x14ac:dyDescent="0.25">
      <c r="A35" s="11"/>
      <c r="B35" s="14">
        <v>28</v>
      </c>
      <c r="C35" s="39">
        <v>82939</v>
      </c>
      <c r="D35" s="39">
        <v>83425</v>
      </c>
      <c r="E35" s="39">
        <f t="shared" si="1"/>
        <v>486</v>
      </c>
      <c r="F35" s="53">
        <v>5.13</v>
      </c>
      <c r="G35" s="39">
        <f t="shared" si="0"/>
        <v>2493.1799999999998</v>
      </c>
      <c r="H35" s="9">
        <v>5000</v>
      </c>
      <c r="I35" s="39">
        <v>78501</v>
      </c>
      <c r="J35" s="38">
        <v>45792</v>
      </c>
      <c r="K35" s="39">
        <f>апр.25!K35+H35-G35</f>
        <v>-2076.7199999999998</v>
      </c>
    </row>
    <row r="36" spans="1:11" x14ac:dyDescent="0.25">
      <c r="A36" s="11"/>
      <c r="B36" s="14">
        <v>29</v>
      </c>
      <c r="C36" s="39">
        <v>13942</v>
      </c>
      <c r="D36" s="39">
        <v>14206</v>
      </c>
      <c r="E36" s="39">
        <f t="shared" si="1"/>
        <v>264</v>
      </c>
      <c r="F36" s="46">
        <v>0</v>
      </c>
      <c r="G36" s="39">
        <f t="shared" si="0"/>
        <v>0</v>
      </c>
      <c r="H36" s="9"/>
      <c r="I36" s="39"/>
      <c r="J36" s="38"/>
      <c r="K36" s="39">
        <f>апр.25!K36+H36-G36</f>
        <v>0</v>
      </c>
    </row>
    <row r="37" spans="1:11" x14ac:dyDescent="0.25">
      <c r="A37" s="11"/>
      <c r="B37" s="14">
        <v>30</v>
      </c>
      <c r="C37" s="39">
        <v>2771</v>
      </c>
      <c r="D37" s="39">
        <v>2891</v>
      </c>
      <c r="E37" s="39">
        <f t="shared" si="1"/>
        <v>120</v>
      </c>
      <c r="F37" s="46">
        <v>7.33</v>
      </c>
      <c r="G37" s="39">
        <f t="shared" si="0"/>
        <v>879.6</v>
      </c>
      <c r="H37" s="9">
        <v>5000</v>
      </c>
      <c r="I37" s="39">
        <v>994826</v>
      </c>
      <c r="J37" s="38">
        <v>45791</v>
      </c>
      <c r="K37" s="39">
        <f>апр.25!K37+H37-G37</f>
        <v>4958.08</v>
      </c>
    </row>
    <row r="38" spans="1:11" x14ac:dyDescent="0.25">
      <c r="A38" s="11"/>
      <c r="B38" s="17">
        <v>31</v>
      </c>
      <c r="C38" s="39">
        <v>48532</v>
      </c>
      <c r="D38" s="39">
        <v>48800</v>
      </c>
      <c r="E38" s="39">
        <f t="shared" si="1"/>
        <v>268</v>
      </c>
      <c r="F38" s="46">
        <v>7.33</v>
      </c>
      <c r="G38" s="39">
        <f t="shared" si="0"/>
        <v>1964.44</v>
      </c>
      <c r="H38" s="9"/>
      <c r="I38" s="39"/>
      <c r="J38" s="38"/>
      <c r="K38" s="39">
        <f>апр.25!K38+H38-G38</f>
        <v>-2103.7099999999996</v>
      </c>
    </row>
    <row r="39" spans="1:11" x14ac:dyDescent="0.25">
      <c r="A39" s="11"/>
      <c r="B39" s="14">
        <v>32</v>
      </c>
      <c r="C39" s="39"/>
      <c r="D39" s="39"/>
      <c r="E39" s="39">
        <f t="shared" si="1"/>
        <v>0</v>
      </c>
      <c r="F39" s="46">
        <v>7.33</v>
      </c>
      <c r="G39" s="39">
        <f t="shared" si="0"/>
        <v>0</v>
      </c>
      <c r="H39" s="9"/>
      <c r="I39" s="39"/>
      <c r="J39" s="38"/>
      <c r="K39" s="39">
        <f>апр.25!K39+H39-G39</f>
        <v>0</v>
      </c>
    </row>
    <row r="40" spans="1:11" x14ac:dyDescent="0.25">
      <c r="A40" s="11"/>
      <c r="B40" s="14">
        <v>33</v>
      </c>
      <c r="C40" s="39">
        <v>29737</v>
      </c>
      <c r="D40" s="39">
        <v>29866</v>
      </c>
      <c r="E40" s="39">
        <f t="shared" si="1"/>
        <v>129</v>
      </c>
      <c r="F40" s="53">
        <v>5.13</v>
      </c>
      <c r="G40" s="39">
        <f t="shared" si="0"/>
        <v>661.77</v>
      </c>
      <c r="H40" s="9">
        <v>5000</v>
      </c>
      <c r="I40" s="39">
        <v>183655</v>
      </c>
      <c r="J40" s="38">
        <v>45797</v>
      </c>
      <c r="K40" s="39">
        <f>апр.25!K40+H40-G40</f>
        <v>3830.1200000000013</v>
      </c>
    </row>
    <row r="41" spans="1:11" x14ac:dyDescent="0.25">
      <c r="A41" s="11"/>
      <c r="B41" s="14">
        <v>34</v>
      </c>
      <c r="C41" s="39"/>
      <c r="D41" s="39"/>
      <c r="E41" s="39">
        <f t="shared" si="1"/>
        <v>0</v>
      </c>
      <c r="F41" s="46">
        <v>7.33</v>
      </c>
      <c r="G41" s="39">
        <f t="shared" si="0"/>
        <v>0</v>
      </c>
      <c r="H41" s="9"/>
      <c r="I41" s="39"/>
      <c r="J41" s="38"/>
      <c r="K41" s="39">
        <f>апр.25!K41+H41-G41</f>
        <v>0</v>
      </c>
    </row>
    <row r="42" spans="1:11" x14ac:dyDescent="0.25">
      <c r="A42" s="11"/>
      <c r="B42" s="14">
        <v>35</v>
      </c>
      <c r="C42" s="39">
        <v>8018</v>
      </c>
      <c r="D42" s="39">
        <v>8022</v>
      </c>
      <c r="E42" s="39">
        <f t="shared" si="1"/>
        <v>4</v>
      </c>
      <c r="F42" s="53">
        <v>5.13</v>
      </c>
      <c r="G42" s="39">
        <f t="shared" si="0"/>
        <v>20.52</v>
      </c>
      <c r="H42" s="9"/>
      <c r="I42" s="39"/>
      <c r="J42" s="38"/>
      <c r="K42" s="39">
        <f>апр.25!K42+H42-G42</f>
        <v>-20.52</v>
      </c>
    </row>
    <row r="43" spans="1:11" x14ac:dyDescent="0.25">
      <c r="A43" s="11"/>
      <c r="B43" s="14">
        <v>36</v>
      </c>
      <c r="C43" s="39">
        <v>54000</v>
      </c>
      <c r="D43" s="39">
        <v>54532</v>
      </c>
      <c r="E43" s="39">
        <f t="shared" si="1"/>
        <v>532</v>
      </c>
      <c r="F43" s="53">
        <v>5.13</v>
      </c>
      <c r="G43" s="39">
        <f t="shared" si="0"/>
        <v>2729.16</v>
      </c>
      <c r="H43" s="9"/>
      <c r="I43" s="39"/>
      <c r="J43" s="38"/>
      <c r="K43" s="39">
        <f>апр.25!K43+H43-G43</f>
        <v>-2703.63</v>
      </c>
    </row>
    <row r="44" spans="1:11" x14ac:dyDescent="0.25">
      <c r="A44" s="11"/>
      <c r="B44" s="14">
        <v>37</v>
      </c>
      <c r="C44" s="39">
        <v>23564</v>
      </c>
      <c r="D44" s="39">
        <v>23564</v>
      </c>
      <c r="E44" s="39">
        <f t="shared" si="1"/>
        <v>0</v>
      </c>
      <c r="F44" s="53">
        <v>5.13</v>
      </c>
      <c r="G44" s="39">
        <f t="shared" si="0"/>
        <v>0</v>
      </c>
      <c r="H44" s="9">
        <v>800</v>
      </c>
      <c r="I44" s="39">
        <v>193402.19572300001</v>
      </c>
      <c r="J44" s="38">
        <v>45782</v>
      </c>
      <c r="K44" s="39">
        <f>апр.25!K44+H44-G44</f>
        <v>-1601.6099999999997</v>
      </c>
    </row>
    <row r="45" spans="1:11" x14ac:dyDescent="0.25">
      <c r="A45" s="11"/>
      <c r="B45" s="14">
        <v>38.39</v>
      </c>
      <c r="C45" s="39"/>
      <c r="D45" s="39"/>
      <c r="E45" s="39">
        <f t="shared" si="1"/>
        <v>0</v>
      </c>
      <c r="F45" s="46">
        <v>7.33</v>
      </c>
      <c r="G45" s="39">
        <f t="shared" si="0"/>
        <v>0</v>
      </c>
      <c r="H45" s="9"/>
      <c r="I45" s="39"/>
      <c r="J45" s="38"/>
      <c r="K45" s="39">
        <f>апр.25!K45+H45-G45</f>
        <v>0</v>
      </c>
    </row>
    <row r="46" spans="1:11" x14ac:dyDescent="0.25">
      <c r="A46" s="11"/>
      <c r="B46" s="14">
        <v>40</v>
      </c>
      <c r="C46" s="39">
        <v>192672</v>
      </c>
      <c r="D46" s="39">
        <v>194040</v>
      </c>
      <c r="E46" s="39">
        <f t="shared" si="1"/>
        <v>1368</v>
      </c>
      <c r="F46" s="53">
        <v>0</v>
      </c>
      <c r="G46" s="39">
        <f t="shared" si="0"/>
        <v>0</v>
      </c>
      <c r="H46" s="9"/>
      <c r="I46" s="39"/>
      <c r="J46" s="38"/>
      <c r="K46" s="39">
        <f>апр.25!K46+H46-G46</f>
        <v>0</v>
      </c>
    </row>
    <row r="47" spans="1:11" x14ac:dyDescent="0.25">
      <c r="A47" s="11"/>
      <c r="B47" s="14">
        <v>41</v>
      </c>
      <c r="C47" s="39">
        <v>83257</v>
      </c>
      <c r="D47" s="39">
        <v>84055</v>
      </c>
      <c r="E47" s="39">
        <f t="shared" si="1"/>
        <v>798</v>
      </c>
      <c r="F47" s="46">
        <v>7.33</v>
      </c>
      <c r="G47" s="39">
        <f t="shared" si="0"/>
        <v>5849.34</v>
      </c>
      <c r="H47" s="9">
        <v>6161</v>
      </c>
      <c r="I47" s="39">
        <v>673726</v>
      </c>
      <c r="J47" s="38">
        <v>45805</v>
      </c>
      <c r="K47" s="39">
        <f>апр.25!K47+H47-G47</f>
        <v>6643.529999999997</v>
      </c>
    </row>
    <row r="48" spans="1:11" x14ac:dyDescent="0.25">
      <c r="A48" s="11"/>
      <c r="B48" s="14">
        <v>42</v>
      </c>
      <c r="C48" s="39">
        <v>239488</v>
      </c>
      <c r="D48" s="39">
        <v>240015</v>
      </c>
      <c r="E48" s="39">
        <f t="shared" si="1"/>
        <v>527</v>
      </c>
      <c r="F48" s="53">
        <v>0</v>
      </c>
      <c r="G48" s="39">
        <f t="shared" si="0"/>
        <v>0</v>
      </c>
      <c r="H48" s="9"/>
      <c r="I48" s="39"/>
      <c r="J48" s="38"/>
      <c r="K48" s="39">
        <f>апр.25!K48+H48-G48</f>
        <v>0</v>
      </c>
    </row>
    <row r="49" spans="1:11" x14ac:dyDescent="0.25">
      <c r="A49" s="11"/>
      <c r="B49" s="14">
        <v>43</v>
      </c>
      <c r="C49" s="39">
        <v>141410</v>
      </c>
      <c r="D49" s="39">
        <v>142502</v>
      </c>
      <c r="E49" s="39">
        <f t="shared" si="1"/>
        <v>1092</v>
      </c>
      <c r="F49" s="53">
        <v>5.13</v>
      </c>
      <c r="G49" s="39">
        <f t="shared" si="0"/>
        <v>5601.96</v>
      </c>
      <c r="H49" s="9">
        <v>3447.36</v>
      </c>
      <c r="I49" s="39">
        <v>862898</v>
      </c>
      <c r="J49" s="38">
        <v>45784</v>
      </c>
      <c r="K49" s="39">
        <f>апр.25!K49+H49-G49</f>
        <v>-5601.9599999999991</v>
      </c>
    </row>
    <row r="50" spans="1:11" x14ac:dyDescent="0.25">
      <c r="A50" s="11"/>
      <c r="B50" s="14">
        <v>44</v>
      </c>
      <c r="C50" s="39"/>
      <c r="D50" s="39"/>
      <c r="E50" s="39">
        <f t="shared" si="1"/>
        <v>0</v>
      </c>
      <c r="F50" s="46">
        <v>7.33</v>
      </c>
      <c r="G50" s="39">
        <f t="shared" si="0"/>
        <v>0</v>
      </c>
      <c r="H50" s="9"/>
      <c r="I50" s="39"/>
      <c r="J50" s="38"/>
      <c r="K50" s="39">
        <f>апр.25!K50+H50-G50</f>
        <v>0</v>
      </c>
    </row>
    <row r="51" spans="1:11" x14ac:dyDescent="0.25">
      <c r="A51" s="11"/>
      <c r="B51" s="14">
        <v>45</v>
      </c>
      <c r="C51" s="70">
        <v>27</v>
      </c>
      <c r="D51" s="70">
        <v>27</v>
      </c>
      <c r="E51" s="39">
        <f t="shared" si="1"/>
        <v>0</v>
      </c>
      <c r="F51" s="46">
        <v>7.33</v>
      </c>
      <c r="G51" s="39">
        <f t="shared" si="0"/>
        <v>0</v>
      </c>
      <c r="H51" s="9"/>
      <c r="I51" s="39"/>
      <c r="J51" s="38"/>
      <c r="K51" s="39">
        <f>апр.25!K51+H51-G51</f>
        <v>0</v>
      </c>
    </row>
    <row r="52" spans="1:11" x14ac:dyDescent="0.25">
      <c r="A52" s="11"/>
      <c r="B52" s="14">
        <v>46</v>
      </c>
      <c r="C52" s="39">
        <v>28719</v>
      </c>
      <c r="D52" s="39">
        <v>29578</v>
      </c>
      <c r="E52" s="39">
        <f t="shared" si="1"/>
        <v>859</v>
      </c>
      <c r="F52" s="46">
        <v>7.33</v>
      </c>
      <c r="G52" s="39">
        <f t="shared" si="0"/>
        <v>6296.47</v>
      </c>
      <c r="H52" s="9">
        <v>82250.009999999995</v>
      </c>
      <c r="I52" s="39">
        <v>791746</v>
      </c>
      <c r="J52" s="38">
        <v>45806</v>
      </c>
      <c r="K52" s="39">
        <f>апр.25!K52+H52-G52</f>
        <v>24826.789999999994</v>
      </c>
    </row>
    <row r="53" spans="1:11" x14ac:dyDescent="0.25">
      <c r="A53" s="11"/>
      <c r="B53" s="14">
        <v>47</v>
      </c>
      <c r="C53" s="39">
        <v>2088</v>
      </c>
      <c r="D53" s="39">
        <v>2089</v>
      </c>
      <c r="E53" s="39">
        <f t="shared" si="1"/>
        <v>1</v>
      </c>
      <c r="F53" s="46">
        <v>7.33</v>
      </c>
      <c r="G53" s="39">
        <f t="shared" si="0"/>
        <v>7.33</v>
      </c>
      <c r="H53" s="9"/>
      <c r="I53" s="39"/>
      <c r="J53" s="38"/>
      <c r="K53" s="39">
        <f>апр.25!K53+H53-G53</f>
        <v>-7.33</v>
      </c>
    </row>
    <row r="54" spans="1:11" x14ac:dyDescent="0.25">
      <c r="A54" s="11"/>
      <c r="B54" s="14">
        <v>48</v>
      </c>
      <c r="C54" s="39">
        <v>30954</v>
      </c>
      <c r="D54" s="39">
        <v>31087</v>
      </c>
      <c r="E54" s="39">
        <f t="shared" si="1"/>
        <v>133</v>
      </c>
      <c r="F54" s="46">
        <v>7.33</v>
      </c>
      <c r="G54" s="39">
        <f t="shared" si="0"/>
        <v>974.89</v>
      </c>
      <c r="H54" s="9">
        <v>865</v>
      </c>
      <c r="I54" s="39">
        <v>611576</v>
      </c>
      <c r="J54" s="38">
        <v>45783</v>
      </c>
      <c r="K54" s="39">
        <f>апр.25!K54+H54-G54</f>
        <v>-3686.9300000000003</v>
      </c>
    </row>
    <row r="55" spans="1:11" x14ac:dyDescent="0.25">
      <c r="A55" s="14"/>
      <c r="B55" s="14">
        <v>49</v>
      </c>
      <c r="C55" s="39">
        <v>76695</v>
      </c>
      <c r="D55" s="39">
        <v>77029</v>
      </c>
      <c r="E55" s="39">
        <f t="shared" si="1"/>
        <v>334</v>
      </c>
      <c r="F55" s="53">
        <v>0</v>
      </c>
      <c r="G55" s="39">
        <f t="shared" si="0"/>
        <v>0</v>
      </c>
      <c r="H55" s="9"/>
      <c r="I55" s="39"/>
      <c r="J55" s="38"/>
      <c r="K55" s="39">
        <f>апр.25!K55+H55-G55</f>
        <v>0</v>
      </c>
    </row>
    <row r="56" spans="1:11" x14ac:dyDescent="0.25">
      <c r="A56" s="11"/>
      <c r="B56" s="14">
        <v>50</v>
      </c>
      <c r="C56" s="39">
        <v>2529</v>
      </c>
      <c r="D56" s="39">
        <v>2540</v>
      </c>
      <c r="E56" s="39">
        <f t="shared" si="1"/>
        <v>11</v>
      </c>
      <c r="F56" s="46">
        <v>7.33</v>
      </c>
      <c r="G56" s="39">
        <f t="shared" si="0"/>
        <v>80.63</v>
      </c>
      <c r="H56" s="9"/>
      <c r="I56" s="39"/>
      <c r="J56" s="38"/>
      <c r="K56" s="39">
        <f>апр.25!K56+H56-G56</f>
        <v>-80.63</v>
      </c>
    </row>
    <row r="57" spans="1:11" x14ac:dyDescent="0.25">
      <c r="A57" s="11"/>
      <c r="B57" s="14">
        <v>51</v>
      </c>
      <c r="C57" s="39">
        <v>16193</v>
      </c>
      <c r="D57" s="39">
        <v>16255</v>
      </c>
      <c r="E57" s="39">
        <f t="shared" si="1"/>
        <v>62</v>
      </c>
      <c r="F57" s="53">
        <v>0</v>
      </c>
      <c r="G57" s="39">
        <f t="shared" si="0"/>
        <v>0</v>
      </c>
      <c r="H57" s="9"/>
      <c r="I57" s="39"/>
      <c r="J57" s="38"/>
      <c r="K57" s="39">
        <f>апр.25!K57+H57-G57</f>
        <v>0</v>
      </c>
    </row>
    <row r="58" spans="1:11" x14ac:dyDescent="0.25">
      <c r="A58" s="11"/>
      <c r="B58" s="14">
        <v>52</v>
      </c>
      <c r="C58" s="39">
        <v>126715</v>
      </c>
      <c r="D58" s="39">
        <v>127177</v>
      </c>
      <c r="E58" s="39">
        <f t="shared" si="1"/>
        <v>462</v>
      </c>
      <c r="F58" s="53">
        <v>0</v>
      </c>
      <c r="G58" s="39">
        <f t="shared" si="0"/>
        <v>0</v>
      </c>
      <c r="H58" s="9"/>
      <c r="I58" s="39"/>
      <c r="J58" s="38"/>
      <c r="K58" s="39">
        <f>апр.25!K58+H58-G58</f>
        <v>0</v>
      </c>
    </row>
    <row r="59" spans="1:11" x14ac:dyDescent="0.25">
      <c r="A59" s="11"/>
      <c r="B59" s="14">
        <v>53</v>
      </c>
      <c r="C59" s="39">
        <v>3930</v>
      </c>
      <c r="D59" s="39">
        <v>4049</v>
      </c>
      <c r="E59" s="39">
        <f t="shared" si="1"/>
        <v>119</v>
      </c>
      <c r="F59" s="46">
        <v>7.33</v>
      </c>
      <c r="G59" s="39">
        <f t="shared" si="0"/>
        <v>872.27</v>
      </c>
      <c r="H59" s="9"/>
      <c r="I59" s="39"/>
      <c r="J59" s="38"/>
      <c r="K59" s="39">
        <f>апр.25!K59+H59-G59</f>
        <v>-1275.42</v>
      </c>
    </row>
    <row r="60" spans="1:11" x14ac:dyDescent="0.25">
      <c r="A60" s="11"/>
      <c r="B60" s="14">
        <v>54</v>
      </c>
      <c r="C60" s="39">
        <v>252</v>
      </c>
      <c r="D60" s="39">
        <v>259</v>
      </c>
      <c r="E60" s="39">
        <f t="shared" si="1"/>
        <v>7</v>
      </c>
      <c r="F60" s="46">
        <v>7.33</v>
      </c>
      <c r="G60" s="39">
        <f t="shared" si="0"/>
        <v>51.31</v>
      </c>
      <c r="H60" s="9"/>
      <c r="I60" s="39"/>
      <c r="J60" s="38"/>
      <c r="K60" s="39">
        <f>апр.25!K60+H60-G60</f>
        <v>-51.31</v>
      </c>
    </row>
    <row r="61" spans="1:11" x14ac:dyDescent="0.25">
      <c r="A61" s="11"/>
      <c r="B61" s="14">
        <v>55</v>
      </c>
      <c r="C61" s="39">
        <v>77412</v>
      </c>
      <c r="D61" s="39">
        <v>78583</v>
      </c>
      <c r="E61" s="39">
        <f t="shared" si="1"/>
        <v>1171</v>
      </c>
      <c r="F61" s="53">
        <v>5.13</v>
      </c>
      <c r="G61" s="39">
        <f t="shared" si="0"/>
        <v>6007.23</v>
      </c>
      <c r="H61" s="9">
        <v>7000</v>
      </c>
      <c r="I61" s="39">
        <v>140291</v>
      </c>
      <c r="J61" s="38">
        <v>45779</v>
      </c>
      <c r="K61" s="39">
        <f>апр.25!K61+H61-G61</f>
        <v>-19842.38</v>
      </c>
    </row>
    <row r="62" spans="1:11" x14ac:dyDescent="0.25">
      <c r="A62" s="11"/>
      <c r="B62" s="14">
        <v>56</v>
      </c>
      <c r="C62" s="39">
        <v>7222</v>
      </c>
      <c r="D62" s="39">
        <v>7387</v>
      </c>
      <c r="E62" s="39">
        <f t="shared" si="1"/>
        <v>165</v>
      </c>
      <c r="F62" s="46">
        <v>7.33</v>
      </c>
      <c r="G62" s="39">
        <f t="shared" si="0"/>
        <v>1209.45</v>
      </c>
      <c r="H62" s="9">
        <v>1000</v>
      </c>
      <c r="I62" s="39">
        <v>172450</v>
      </c>
      <c r="J62" s="38">
        <v>45787</v>
      </c>
      <c r="K62" s="39">
        <f>апр.25!K62+H62-G62</f>
        <v>-275.42000000000007</v>
      </c>
    </row>
    <row r="63" spans="1:11" x14ac:dyDescent="0.25">
      <c r="A63" s="11"/>
      <c r="B63" s="14">
        <v>57</v>
      </c>
      <c r="C63" s="39">
        <v>106895</v>
      </c>
      <c r="D63" s="39">
        <v>106895</v>
      </c>
      <c r="E63" s="39">
        <f t="shared" si="1"/>
        <v>0</v>
      </c>
      <c r="F63" s="53">
        <v>5.13</v>
      </c>
      <c r="G63" s="39">
        <f t="shared" si="0"/>
        <v>0</v>
      </c>
      <c r="H63" s="9"/>
      <c r="I63" s="39"/>
      <c r="J63" s="38"/>
      <c r="K63" s="39">
        <f>апр.25!K63+H63-G63</f>
        <v>0</v>
      </c>
    </row>
    <row r="64" spans="1:11" x14ac:dyDescent="0.25">
      <c r="A64" s="11"/>
      <c r="B64" s="14">
        <v>58</v>
      </c>
      <c r="C64" s="39"/>
      <c r="D64" s="39"/>
      <c r="E64" s="39">
        <f t="shared" si="1"/>
        <v>0</v>
      </c>
      <c r="F64" s="46">
        <v>7.33</v>
      </c>
      <c r="G64" s="39">
        <f t="shared" si="0"/>
        <v>0</v>
      </c>
      <c r="H64" s="9"/>
      <c r="I64" s="39"/>
      <c r="J64" s="38"/>
      <c r="K64" s="39">
        <f>апр.25!K64+H64-G64</f>
        <v>0</v>
      </c>
    </row>
    <row r="65" spans="1:11" x14ac:dyDescent="0.25">
      <c r="A65" s="11"/>
      <c r="B65" s="14">
        <v>59</v>
      </c>
      <c r="C65" s="39">
        <v>32617</v>
      </c>
      <c r="D65" s="39">
        <v>33499</v>
      </c>
      <c r="E65" s="39">
        <f t="shared" si="1"/>
        <v>882</v>
      </c>
      <c r="F65" s="46">
        <v>7.33</v>
      </c>
      <c r="G65" s="39">
        <f t="shared" si="0"/>
        <v>6465.06</v>
      </c>
      <c r="H65" s="9">
        <v>1800</v>
      </c>
      <c r="I65" s="39">
        <v>202199</v>
      </c>
      <c r="J65" s="38">
        <v>45789</v>
      </c>
      <c r="K65" s="39">
        <f>апр.25!K65+H65-G65</f>
        <v>412.38999999999942</v>
      </c>
    </row>
    <row r="66" spans="1:11" x14ac:dyDescent="0.25">
      <c r="A66" s="11"/>
      <c r="B66" s="14">
        <v>60</v>
      </c>
      <c r="C66" s="39">
        <v>31079</v>
      </c>
      <c r="D66" s="39">
        <v>31159</v>
      </c>
      <c r="E66" s="39">
        <f t="shared" si="1"/>
        <v>80</v>
      </c>
      <c r="F66" s="53">
        <v>5.13</v>
      </c>
      <c r="G66" s="39">
        <f t="shared" si="0"/>
        <v>410.4</v>
      </c>
      <c r="H66" s="9">
        <v>451.44</v>
      </c>
      <c r="I66" s="39">
        <v>610967</v>
      </c>
      <c r="J66" s="38">
        <v>45789</v>
      </c>
      <c r="K66" s="39">
        <f>апр.25!K66+H66-G66</f>
        <v>128.26</v>
      </c>
    </row>
    <row r="67" spans="1:11" x14ac:dyDescent="0.25">
      <c r="A67" s="11"/>
      <c r="B67" s="14">
        <v>61</v>
      </c>
      <c r="C67" s="39">
        <v>94958</v>
      </c>
      <c r="D67" s="39">
        <v>95316</v>
      </c>
      <c r="E67" s="39">
        <f t="shared" si="1"/>
        <v>358</v>
      </c>
      <c r="F67" s="53">
        <v>0</v>
      </c>
      <c r="G67" s="39">
        <f t="shared" si="0"/>
        <v>0</v>
      </c>
      <c r="H67" s="9"/>
      <c r="I67" s="39"/>
      <c r="J67" s="38"/>
      <c r="K67" s="39">
        <f>апр.25!K67+H67-G67</f>
        <v>0</v>
      </c>
    </row>
    <row r="68" spans="1:11" x14ac:dyDescent="0.25">
      <c r="A68" s="11"/>
      <c r="B68" s="14">
        <v>62</v>
      </c>
      <c r="C68" s="39">
        <v>15153</v>
      </c>
      <c r="D68" s="39">
        <v>15320</v>
      </c>
      <c r="E68" s="39">
        <f t="shared" si="1"/>
        <v>167</v>
      </c>
      <c r="F68" s="46">
        <v>7.33</v>
      </c>
      <c r="G68" s="39">
        <f t="shared" si="0"/>
        <v>1224.1099999999999</v>
      </c>
      <c r="H68" s="9">
        <v>1100</v>
      </c>
      <c r="I68" s="39">
        <v>728664</v>
      </c>
      <c r="J68" s="38">
        <v>45783</v>
      </c>
      <c r="K68" s="39">
        <f>апр.25!K68+H68-G68</f>
        <v>6845.71</v>
      </c>
    </row>
    <row r="69" spans="1:11" x14ac:dyDescent="0.25">
      <c r="A69" s="11"/>
      <c r="B69" s="14">
        <v>63</v>
      </c>
      <c r="C69" s="39">
        <v>38192</v>
      </c>
      <c r="D69" s="39">
        <v>38321</v>
      </c>
      <c r="E69" s="39">
        <f t="shared" si="1"/>
        <v>129</v>
      </c>
      <c r="F69" s="53">
        <v>5.13</v>
      </c>
      <c r="G69" s="39">
        <f t="shared" si="0"/>
        <v>661.77</v>
      </c>
      <c r="H69" s="9">
        <v>2000</v>
      </c>
      <c r="I69" s="39">
        <v>629547</v>
      </c>
      <c r="J69" s="38">
        <v>45783</v>
      </c>
      <c r="K69" s="39">
        <f>апр.25!K69+H69-G69</f>
        <v>1950.1100000000001</v>
      </c>
    </row>
    <row r="70" spans="1:11" x14ac:dyDescent="0.25">
      <c r="A70" s="11"/>
      <c r="B70" s="14">
        <v>64</v>
      </c>
      <c r="C70" s="39">
        <v>794</v>
      </c>
      <c r="D70" s="39">
        <v>945</v>
      </c>
      <c r="E70" s="39">
        <f t="shared" si="1"/>
        <v>151</v>
      </c>
      <c r="F70" s="46">
        <v>7.33</v>
      </c>
      <c r="G70" s="39">
        <f t="shared" si="0"/>
        <v>1106.83</v>
      </c>
      <c r="H70" s="9">
        <v>500</v>
      </c>
      <c r="I70" s="39">
        <v>912008</v>
      </c>
      <c r="J70" s="38">
        <v>45792</v>
      </c>
      <c r="K70" s="39">
        <f>апр.25!K70+H70-G70</f>
        <v>-650.80999999999995</v>
      </c>
    </row>
    <row r="71" spans="1:11" x14ac:dyDescent="0.25">
      <c r="A71" s="11"/>
      <c r="B71" s="14">
        <v>65</v>
      </c>
      <c r="C71" s="39">
        <v>26172</v>
      </c>
      <c r="D71" s="39">
        <v>26325</v>
      </c>
      <c r="E71" s="39">
        <f t="shared" si="1"/>
        <v>153</v>
      </c>
      <c r="F71" s="53">
        <v>5.13</v>
      </c>
      <c r="G71" s="39">
        <f t="shared" si="0"/>
        <v>784.89</v>
      </c>
      <c r="H71" s="9">
        <v>123.12</v>
      </c>
      <c r="I71" s="39">
        <v>385072</v>
      </c>
      <c r="J71" s="38">
        <v>45790</v>
      </c>
      <c r="K71" s="39">
        <f>апр.25!K71+H71-G71</f>
        <v>-784.89</v>
      </c>
    </row>
    <row r="72" spans="1:11" x14ac:dyDescent="0.25">
      <c r="A72" s="11"/>
      <c r="B72" s="14">
        <v>66</v>
      </c>
      <c r="C72" s="39">
        <v>153974</v>
      </c>
      <c r="D72" s="39">
        <v>154281</v>
      </c>
      <c r="E72" s="39">
        <f t="shared" si="1"/>
        <v>307</v>
      </c>
      <c r="F72" s="53">
        <v>0</v>
      </c>
      <c r="G72" s="39">
        <f t="shared" ref="G72:G136" si="2">F72*E72</f>
        <v>0</v>
      </c>
      <c r="H72" s="9"/>
      <c r="I72" s="39"/>
      <c r="J72" s="38"/>
      <c r="K72" s="39">
        <f>апр.25!K72+H72-G72</f>
        <v>0</v>
      </c>
    </row>
    <row r="73" spans="1:11" x14ac:dyDescent="0.25">
      <c r="A73" s="14"/>
      <c r="B73" s="14">
        <v>67</v>
      </c>
      <c r="C73" s="39">
        <v>11383</v>
      </c>
      <c r="D73" s="39">
        <v>11524</v>
      </c>
      <c r="E73" s="39">
        <f t="shared" ref="E73:E136" si="3">D73-C73</f>
        <v>141</v>
      </c>
      <c r="F73" s="53">
        <v>5.13</v>
      </c>
      <c r="G73" s="39">
        <f t="shared" si="2"/>
        <v>723.33</v>
      </c>
      <c r="H73" s="9">
        <v>1396</v>
      </c>
      <c r="I73" s="39">
        <v>997379</v>
      </c>
      <c r="J73" s="38">
        <v>45787</v>
      </c>
      <c r="K73" s="39">
        <f>апр.25!K73+H73-G73</f>
        <v>2705.6700000000005</v>
      </c>
    </row>
    <row r="74" spans="1:11" x14ac:dyDescent="0.25">
      <c r="A74" s="11"/>
      <c r="B74" s="14">
        <v>68</v>
      </c>
      <c r="C74" s="39"/>
      <c r="D74" s="39"/>
      <c r="E74" s="39">
        <f t="shared" si="3"/>
        <v>0</v>
      </c>
      <c r="F74" s="46">
        <v>7.33</v>
      </c>
      <c r="G74" s="39">
        <f t="shared" si="2"/>
        <v>0</v>
      </c>
      <c r="H74" s="9"/>
      <c r="I74" s="39"/>
      <c r="J74" s="38"/>
      <c r="K74" s="39">
        <f>апр.25!K74+H74-G74</f>
        <v>0</v>
      </c>
    </row>
    <row r="75" spans="1:11" x14ac:dyDescent="0.25">
      <c r="A75" s="11"/>
      <c r="B75" s="14">
        <v>69</v>
      </c>
      <c r="C75" s="39">
        <v>10666</v>
      </c>
      <c r="D75" s="39">
        <v>10666</v>
      </c>
      <c r="E75" s="39">
        <f t="shared" si="3"/>
        <v>0</v>
      </c>
      <c r="F75" s="46">
        <v>7.33</v>
      </c>
      <c r="G75" s="39">
        <f t="shared" si="2"/>
        <v>0</v>
      </c>
      <c r="H75" s="9"/>
      <c r="I75" s="39"/>
      <c r="J75" s="38"/>
      <c r="K75" s="39">
        <f>апр.25!K75+H75-G75</f>
        <v>-7.33</v>
      </c>
    </row>
    <row r="76" spans="1:11" x14ac:dyDescent="0.25">
      <c r="A76" s="11"/>
      <c r="B76" s="14">
        <v>70</v>
      </c>
      <c r="C76" s="39">
        <v>151660</v>
      </c>
      <c r="D76" s="39">
        <v>151876</v>
      </c>
      <c r="E76" s="39">
        <f t="shared" si="3"/>
        <v>216</v>
      </c>
      <c r="F76" s="46">
        <v>7.33</v>
      </c>
      <c r="G76" s="39">
        <f t="shared" si="2"/>
        <v>1583.28</v>
      </c>
      <c r="H76" s="9">
        <v>6000</v>
      </c>
      <c r="I76" s="39">
        <v>735361</v>
      </c>
      <c r="J76" s="38">
        <v>45790</v>
      </c>
      <c r="K76" s="39">
        <f>апр.25!K76+H76-G76</f>
        <v>491.89999999999941</v>
      </c>
    </row>
    <row r="77" spans="1:11" x14ac:dyDescent="0.25">
      <c r="A77" s="11"/>
      <c r="B77" s="14">
        <v>71</v>
      </c>
      <c r="C77" s="39">
        <v>70880</v>
      </c>
      <c r="D77" s="39">
        <v>71401</v>
      </c>
      <c r="E77" s="39">
        <f t="shared" si="3"/>
        <v>521</v>
      </c>
      <c r="F77" s="46">
        <v>7.33</v>
      </c>
      <c r="G77" s="39">
        <f t="shared" si="2"/>
        <v>3818.93</v>
      </c>
      <c r="H77" s="9">
        <v>4000</v>
      </c>
      <c r="I77" s="39">
        <v>788640</v>
      </c>
      <c r="J77" s="38">
        <v>45783</v>
      </c>
      <c r="K77" s="39">
        <f>апр.25!K77+H77-G77</f>
        <v>3438.2599999999998</v>
      </c>
    </row>
    <row r="78" spans="1:11" x14ac:dyDescent="0.25">
      <c r="A78" s="11"/>
      <c r="B78" s="14">
        <v>72</v>
      </c>
      <c r="C78" s="39"/>
      <c r="D78" s="39"/>
      <c r="E78" s="39">
        <f t="shared" si="3"/>
        <v>0</v>
      </c>
      <c r="F78" s="46">
        <v>7.33</v>
      </c>
      <c r="G78" s="39">
        <f t="shared" si="2"/>
        <v>0</v>
      </c>
      <c r="H78" s="9"/>
      <c r="I78" s="39"/>
      <c r="J78" s="38"/>
      <c r="K78" s="39">
        <f>апр.25!K78+H78-G78</f>
        <v>0</v>
      </c>
    </row>
    <row r="79" spans="1:11" x14ac:dyDescent="0.25">
      <c r="A79" s="11"/>
      <c r="B79" s="14">
        <v>73</v>
      </c>
      <c r="C79" s="39"/>
      <c r="D79" s="39"/>
      <c r="E79" s="39">
        <f t="shared" si="3"/>
        <v>0</v>
      </c>
      <c r="F79" s="46">
        <v>7.33</v>
      </c>
      <c r="G79" s="39">
        <f t="shared" si="2"/>
        <v>0</v>
      </c>
      <c r="H79" s="9"/>
      <c r="I79" s="39"/>
      <c r="J79" s="38"/>
      <c r="K79" s="39">
        <f>апр.25!K79+H79-G79</f>
        <v>0</v>
      </c>
    </row>
    <row r="80" spans="1:11" x14ac:dyDescent="0.25">
      <c r="A80" s="11"/>
      <c r="B80" s="14">
        <v>74</v>
      </c>
      <c r="C80" s="39">
        <v>118218</v>
      </c>
      <c r="D80" s="39">
        <v>119440</v>
      </c>
      <c r="E80" s="39">
        <f t="shared" si="3"/>
        <v>1222</v>
      </c>
      <c r="F80" s="53">
        <v>0</v>
      </c>
      <c r="G80" s="39">
        <f t="shared" si="2"/>
        <v>0</v>
      </c>
      <c r="H80" s="9"/>
      <c r="I80" s="39"/>
      <c r="J80" s="38"/>
      <c r="K80" s="39">
        <f>апр.25!K80+H80-G80</f>
        <v>0</v>
      </c>
    </row>
    <row r="81" spans="1:11" x14ac:dyDescent="0.25">
      <c r="A81" s="11"/>
      <c r="B81" s="14">
        <v>75</v>
      </c>
      <c r="C81" s="39">
        <v>197</v>
      </c>
      <c r="D81" s="39">
        <v>197</v>
      </c>
      <c r="E81" s="39">
        <f t="shared" si="3"/>
        <v>0</v>
      </c>
      <c r="F81" s="46">
        <v>7.33</v>
      </c>
      <c r="G81" s="39">
        <f t="shared" si="2"/>
        <v>0</v>
      </c>
      <c r="H81" s="9"/>
      <c r="I81" s="39"/>
      <c r="J81" s="38"/>
      <c r="K81" s="39">
        <f>апр.25!K81+H81-G81</f>
        <v>-124.61</v>
      </c>
    </row>
    <row r="82" spans="1:11" x14ac:dyDescent="0.25">
      <c r="A82" s="11"/>
      <c r="B82" s="14">
        <v>76</v>
      </c>
      <c r="C82" s="39">
        <v>126161</v>
      </c>
      <c r="D82" s="39">
        <v>127008</v>
      </c>
      <c r="E82" s="39">
        <f t="shared" si="3"/>
        <v>847</v>
      </c>
      <c r="F82" s="53">
        <v>5.13</v>
      </c>
      <c r="G82" s="39">
        <f t="shared" si="2"/>
        <v>4345.1099999999997</v>
      </c>
      <c r="H82" s="9">
        <v>5217.21</v>
      </c>
      <c r="I82" s="39">
        <v>340078</v>
      </c>
      <c r="J82" s="38">
        <v>45782</v>
      </c>
      <c r="K82" s="39">
        <f>апр.25!K82+H82-G82</f>
        <v>2787.920000000001</v>
      </c>
    </row>
    <row r="83" spans="1:11" x14ac:dyDescent="0.25">
      <c r="A83" s="11"/>
      <c r="B83" s="14">
        <v>77</v>
      </c>
      <c r="C83" s="39">
        <v>37047</v>
      </c>
      <c r="D83" s="39">
        <v>37264</v>
      </c>
      <c r="E83" s="39">
        <f t="shared" si="3"/>
        <v>217</v>
      </c>
      <c r="F83" s="53">
        <v>5.13</v>
      </c>
      <c r="G83" s="39">
        <f t="shared" si="2"/>
        <v>1113.21</v>
      </c>
      <c r="H83" s="9"/>
      <c r="I83" s="39"/>
      <c r="J83" s="38"/>
      <c r="K83" s="39">
        <f>апр.25!K83+H83-G83</f>
        <v>-346.51</v>
      </c>
    </row>
    <row r="84" spans="1:11" x14ac:dyDescent="0.25">
      <c r="A84" s="11"/>
      <c r="B84" s="14">
        <v>78</v>
      </c>
      <c r="C84" s="39"/>
      <c r="D84" s="39"/>
      <c r="E84" s="39">
        <f t="shared" si="3"/>
        <v>0</v>
      </c>
      <c r="F84" s="46">
        <v>7.33</v>
      </c>
      <c r="G84" s="39">
        <f t="shared" si="2"/>
        <v>0</v>
      </c>
      <c r="H84" s="9"/>
      <c r="I84" s="39"/>
      <c r="J84" s="38"/>
      <c r="K84" s="39">
        <f>апр.25!K84+H84-G84</f>
        <v>0</v>
      </c>
    </row>
    <row r="85" spans="1:11" x14ac:dyDescent="0.25">
      <c r="A85" s="11"/>
      <c r="B85" s="14">
        <v>79</v>
      </c>
      <c r="C85" s="39">
        <v>13999</v>
      </c>
      <c r="D85" s="39">
        <v>14125</v>
      </c>
      <c r="E85" s="39">
        <f t="shared" si="3"/>
        <v>126</v>
      </c>
      <c r="F85" s="53">
        <v>0</v>
      </c>
      <c r="G85" s="39">
        <f t="shared" si="2"/>
        <v>0</v>
      </c>
      <c r="H85" s="9"/>
      <c r="I85" s="39"/>
      <c r="J85" s="38"/>
      <c r="K85" s="39">
        <f>апр.25!K85+H85-G85</f>
        <v>0</v>
      </c>
    </row>
    <row r="86" spans="1:11" x14ac:dyDescent="0.25">
      <c r="A86" s="14"/>
      <c r="B86" s="14">
        <v>80</v>
      </c>
      <c r="C86" s="39"/>
      <c r="D86" s="39"/>
      <c r="E86" s="39">
        <f t="shared" si="3"/>
        <v>0</v>
      </c>
      <c r="F86" s="46">
        <v>7.33</v>
      </c>
      <c r="G86" s="39">
        <f t="shared" si="2"/>
        <v>0</v>
      </c>
      <c r="H86" s="9"/>
      <c r="I86" s="39"/>
      <c r="J86" s="38"/>
      <c r="K86" s="39">
        <f>апр.25!K86+H86-G86</f>
        <v>0</v>
      </c>
    </row>
    <row r="87" spans="1:11" x14ac:dyDescent="0.25">
      <c r="A87" s="14"/>
      <c r="B87" s="14">
        <v>81</v>
      </c>
      <c r="C87" s="39">
        <v>54862</v>
      </c>
      <c r="D87" s="39">
        <v>55296</v>
      </c>
      <c r="E87" s="39">
        <f t="shared" si="3"/>
        <v>434</v>
      </c>
      <c r="F87" s="46">
        <v>7.33</v>
      </c>
      <c r="G87" s="39">
        <f t="shared" si="2"/>
        <v>3181.2200000000003</v>
      </c>
      <c r="H87" s="9">
        <v>5000</v>
      </c>
      <c r="I87" s="39">
        <v>884757</v>
      </c>
      <c r="J87" s="38">
        <v>45792</v>
      </c>
      <c r="K87" s="39">
        <f>апр.25!K87+H87-G87</f>
        <v>8831.75</v>
      </c>
    </row>
    <row r="88" spans="1:11" x14ac:dyDescent="0.25">
      <c r="A88" s="11"/>
      <c r="B88" s="14">
        <v>82</v>
      </c>
      <c r="C88" s="39">
        <v>5976</v>
      </c>
      <c r="D88" s="39">
        <v>6038</v>
      </c>
      <c r="E88" s="39">
        <f t="shared" si="3"/>
        <v>62</v>
      </c>
      <c r="F88" s="46">
        <v>7.33</v>
      </c>
      <c r="G88" s="39">
        <f t="shared" si="2"/>
        <v>454.46</v>
      </c>
      <c r="H88" s="9">
        <v>760</v>
      </c>
      <c r="I88" s="39">
        <v>189714</v>
      </c>
      <c r="J88" s="38">
        <v>45796</v>
      </c>
      <c r="K88" s="39">
        <f>апр.25!K88+H88-G88</f>
        <v>1429.06</v>
      </c>
    </row>
    <row r="89" spans="1:11" x14ac:dyDescent="0.25">
      <c r="A89" s="11"/>
      <c r="B89" s="14">
        <v>83</v>
      </c>
      <c r="C89" s="39"/>
      <c r="D89" s="39"/>
      <c r="E89" s="39">
        <f t="shared" si="3"/>
        <v>0</v>
      </c>
      <c r="F89" s="46">
        <v>7.33</v>
      </c>
      <c r="G89" s="39">
        <f t="shared" si="2"/>
        <v>0</v>
      </c>
      <c r="H89" s="9"/>
      <c r="I89" s="39"/>
      <c r="J89" s="38"/>
      <c r="K89" s="39">
        <f>апр.25!K89+H89-G89</f>
        <v>0</v>
      </c>
    </row>
    <row r="90" spans="1:11" x14ac:dyDescent="0.25">
      <c r="A90" s="11"/>
      <c r="B90" s="14">
        <v>84</v>
      </c>
      <c r="C90" s="39">
        <v>2926</v>
      </c>
      <c r="D90" s="39">
        <v>3240</v>
      </c>
      <c r="E90" s="39">
        <f t="shared" si="3"/>
        <v>314</v>
      </c>
      <c r="F90" s="46">
        <v>7.33</v>
      </c>
      <c r="G90" s="39">
        <f t="shared" si="2"/>
        <v>2301.62</v>
      </c>
      <c r="H90" s="9"/>
      <c r="I90" s="39"/>
      <c r="J90" s="38"/>
      <c r="K90" s="39">
        <f>апр.25!K90+H90-G90</f>
        <v>-2308.9499999999998</v>
      </c>
    </row>
    <row r="91" spans="1:11" x14ac:dyDescent="0.25">
      <c r="A91" s="11"/>
      <c r="B91" s="14">
        <v>85</v>
      </c>
      <c r="C91" s="39"/>
      <c r="D91" s="39"/>
      <c r="E91" s="39">
        <f t="shared" si="3"/>
        <v>0</v>
      </c>
      <c r="F91" s="46">
        <v>7.33</v>
      </c>
      <c r="G91" s="39">
        <f t="shared" si="2"/>
        <v>0</v>
      </c>
      <c r="H91" s="9"/>
      <c r="I91" s="39"/>
      <c r="J91" s="38"/>
      <c r="K91" s="39">
        <f>апр.25!K91+H91-G91</f>
        <v>0</v>
      </c>
    </row>
    <row r="92" spans="1:11" x14ac:dyDescent="0.25">
      <c r="A92" s="11"/>
      <c r="B92" s="14">
        <v>86</v>
      </c>
      <c r="C92" s="39">
        <v>15795</v>
      </c>
      <c r="D92" s="39">
        <v>16032</v>
      </c>
      <c r="E92" s="39">
        <f t="shared" si="3"/>
        <v>237</v>
      </c>
      <c r="F92" s="61">
        <v>0</v>
      </c>
      <c r="G92" s="39">
        <f t="shared" si="2"/>
        <v>0</v>
      </c>
      <c r="H92" s="9"/>
      <c r="I92" s="39"/>
      <c r="J92" s="38"/>
      <c r="K92" s="39">
        <f>апр.25!K92+H92-G92</f>
        <v>0</v>
      </c>
    </row>
    <row r="93" spans="1:11" x14ac:dyDescent="0.25">
      <c r="A93" s="11"/>
      <c r="B93" s="14">
        <v>87</v>
      </c>
      <c r="C93" s="39">
        <v>20333</v>
      </c>
      <c r="D93" s="39">
        <v>20529</v>
      </c>
      <c r="E93" s="39">
        <f t="shared" si="3"/>
        <v>196</v>
      </c>
      <c r="F93" s="46">
        <v>7.33</v>
      </c>
      <c r="G93" s="39">
        <f t="shared" si="2"/>
        <v>1436.68</v>
      </c>
      <c r="H93" s="9">
        <v>6000</v>
      </c>
      <c r="I93" s="39">
        <v>426285</v>
      </c>
      <c r="J93" s="38">
        <v>45803</v>
      </c>
      <c r="K93" s="39">
        <f>апр.25!K93+H93-G93</f>
        <v>-455.7000000000005</v>
      </c>
    </row>
    <row r="94" spans="1:11" x14ac:dyDescent="0.25">
      <c r="A94" s="11"/>
      <c r="B94" s="14">
        <v>88</v>
      </c>
      <c r="C94" s="39">
        <v>74539</v>
      </c>
      <c r="D94" s="39">
        <v>75544</v>
      </c>
      <c r="E94" s="39">
        <f t="shared" si="3"/>
        <v>1005</v>
      </c>
      <c r="F94" s="46">
        <v>7.33</v>
      </c>
      <c r="G94" s="39">
        <f t="shared" si="2"/>
        <v>7366.65</v>
      </c>
      <c r="H94" s="9">
        <v>9618</v>
      </c>
      <c r="I94" s="39">
        <v>184837</v>
      </c>
      <c r="J94" s="38">
        <v>45782</v>
      </c>
      <c r="K94" s="39">
        <f>апр.25!K94+H94-G94</f>
        <v>7873.6600000000017</v>
      </c>
    </row>
    <row r="95" spans="1:11" x14ac:dyDescent="0.25">
      <c r="A95" s="11"/>
      <c r="B95" s="14">
        <v>89</v>
      </c>
      <c r="C95" s="39">
        <v>85705</v>
      </c>
      <c r="D95" s="39">
        <v>87103</v>
      </c>
      <c r="E95" s="39">
        <f t="shared" si="3"/>
        <v>1398</v>
      </c>
      <c r="F95" s="46">
        <v>7.33</v>
      </c>
      <c r="G95" s="39">
        <f t="shared" si="2"/>
        <v>10247.34</v>
      </c>
      <c r="H95" s="9">
        <v>11464.12</v>
      </c>
      <c r="I95" s="39">
        <v>506693</v>
      </c>
      <c r="J95" s="38">
        <v>45789</v>
      </c>
      <c r="K95" s="39">
        <f>апр.25!K95+H95-G95</f>
        <v>5284.93</v>
      </c>
    </row>
    <row r="96" spans="1:11" x14ac:dyDescent="0.25">
      <c r="A96" s="11"/>
      <c r="B96" s="14">
        <v>90</v>
      </c>
      <c r="C96" s="39">
        <v>12178</v>
      </c>
      <c r="D96" s="39">
        <v>12178</v>
      </c>
      <c r="E96" s="39">
        <f t="shared" si="3"/>
        <v>0</v>
      </c>
      <c r="F96" s="46">
        <v>7.33</v>
      </c>
      <c r="G96" s="39">
        <f t="shared" si="2"/>
        <v>0</v>
      </c>
      <c r="H96" s="9"/>
      <c r="I96" s="39"/>
      <c r="J96" s="38"/>
      <c r="K96" s="39">
        <f>апр.25!K96+H96-G96</f>
        <v>0</v>
      </c>
    </row>
    <row r="97" spans="1:11" x14ac:dyDescent="0.25">
      <c r="A97" s="11"/>
      <c r="B97" s="14">
        <v>91</v>
      </c>
      <c r="C97" s="39">
        <v>614</v>
      </c>
      <c r="D97" s="39">
        <v>625</v>
      </c>
      <c r="E97" s="39">
        <f t="shared" si="3"/>
        <v>11</v>
      </c>
      <c r="F97" s="46">
        <v>7.33</v>
      </c>
      <c r="G97" s="39">
        <f t="shared" si="2"/>
        <v>80.63</v>
      </c>
      <c r="H97" s="9"/>
      <c r="I97" s="39"/>
      <c r="J97" s="38"/>
      <c r="K97" s="39">
        <f>апр.25!K97+H97-G97</f>
        <v>-146.6</v>
      </c>
    </row>
    <row r="98" spans="1:11" x14ac:dyDescent="0.25">
      <c r="A98" s="11"/>
      <c r="B98" s="14">
        <v>92</v>
      </c>
      <c r="C98" s="39">
        <v>1121</v>
      </c>
      <c r="D98" s="39">
        <v>1121</v>
      </c>
      <c r="E98" s="39">
        <f t="shared" si="3"/>
        <v>0</v>
      </c>
      <c r="F98" s="46">
        <v>7.33</v>
      </c>
      <c r="G98" s="39">
        <f t="shared" si="2"/>
        <v>0</v>
      </c>
      <c r="H98" s="9"/>
      <c r="I98" s="39"/>
      <c r="J98" s="38"/>
      <c r="K98" s="39">
        <f>апр.25!K98+H98-G98</f>
        <v>0</v>
      </c>
    </row>
    <row r="99" spans="1:11" x14ac:dyDescent="0.25">
      <c r="A99" s="11"/>
      <c r="B99" s="14">
        <v>93</v>
      </c>
      <c r="C99" s="39"/>
      <c r="D99" s="39"/>
      <c r="E99" s="39">
        <f t="shared" si="3"/>
        <v>0</v>
      </c>
      <c r="F99" s="46">
        <v>7.33</v>
      </c>
      <c r="G99" s="39">
        <f t="shared" si="2"/>
        <v>0</v>
      </c>
      <c r="H99" s="9"/>
      <c r="I99" s="39"/>
      <c r="J99" s="38"/>
      <c r="K99" s="39">
        <f>апр.25!K99+H99-G99</f>
        <v>0</v>
      </c>
    </row>
    <row r="100" spans="1:11" x14ac:dyDescent="0.25">
      <c r="A100" s="14"/>
      <c r="B100" s="14">
        <v>94</v>
      </c>
      <c r="C100" s="39">
        <v>14593</v>
      </c>
      <c r="D100" s="39">
        <v>15184</v>
      </c>
      <c r="E100" s="39">
        <f t="shared" si="3"/>
        <v>591</v>
      </c>
      <c r="F100" s="46">
        <v>7.33</v>
      </c>
      <c r="G100" s="39">
        <f t="shared" si="2"/>
        <v>4332.03</v>
      </c>
      <c r="H100" s="9">
        <v>711.01</v>
      </c>
      <c r="I100" s="39">
        <v>581335</v>
      </c>
      <c r="J100" s="38">
        <v>45792</v>
      </c>
      <c r="K100" s="39">
        <f>апр.25!K100+H100-G100</f>
        <v>-4332.03</v>
      </c>
    </row>
    <row r="101" spans="1:11" x14ac:dyDescent="0.25">
      <c r="A101" s="11"/>
      <c r="B101" s="14">
        <v>95</v>
      </c>
      <c r="C101" s="39"/>
      <c r="D101" s="39"/>
      <c r="E101" s="39">
        <f t="shared" si="3"/>
        <v>0</v>
      </c>
      <c r="F101" s="46">
        <v>7.33</v>
      </c>
      <c r="G101" s="39">
        <f t="shared" si="2"/>
        <v>0</v>
      </c>
      <c r="H101" s="9"/>
      <c r="I101" s="39"/>
      <c r="J101" s="38"/>
      <c r="K101" s="39">
        <f>апр.25!K101+H101-G101</f>
        <v>0</v>
      </c>
    </row>
    <row r="102" spans="1:11" x14ac:dyDescent="0.25">
      <c r="A102" s="11"/>
      <c r="B102" s="14">
        <v>96</v>
      </c>
      <c r="C102" s="39">
        <v>55617</v>
      </c>
      <c r="D102" s="39">
        <v>56168</v>
      </c>
      <c r="E102" s="39">
        <f t="shared" si="3"/>
        <v>551</v>
      </c>
      <c r="F102" s="53">
        <v>0</v>
      </c>
      <c r="G102" s="39">
        <f t="shared" si="2"/>
        <v>0</v>
      </c>
      <c r="H102" s="9"/>
      <c r="I102" s="39"/>
      <c r="J102" s="38"/>
      <c r="K102" s="39">
        <f>апр.25!K102+H102-G102</f>
        <v>0</v>
      </c>
    </row>
    <row r="103" spans="1:11" x14ac:dyDescent="0.25">
      <c r="A103" s="11"/>
      <c r="B103" s="14">
        <v>97</v>
      </c>
      <c r="C103" s="39">
        <v>63051</v>
      </c>
      <c r="D103" s="39">
        <v>63372</v>
      </c>
      <c r="E103" s="39">
        <f t="shared" si="3"/>
        <v>321</v>
      </c>
      <c r="F103" s="46">
        <v>7.33</v>
      </c>
      <c r="G103" s="39">
        <f t="shared" si="2"/>
        <v>2352.9299999999998</v>
      </c>
      <c r="H103" s="9"/>
      <c r="I103" s="39"/>
      <c r="J103" s="38"/>
      <c r="K103" s="39">
        <f>апр.25!K103+H103-G103</f>
        <v>-11940.57</v>
      </c>
    </row>
    <row r="104" spans="1:11" x14ac:dyDescent="0.25">
      <c r="A104" s="11"/>
      <c r="B104" s="14">
        <v>98</v>
      </c>
      <c r="C104" s="39">
        <v>25671</v>
      </c>
      <c r="D104" s="39">
        <v>26033</v>
      </c>
      <c r="E104" s="39">
        <f t="shared" si="3"/>
        <v>362</v>
      </c>
      <c r="F104" s="61">
        <v>5.13</v>
      </c>
      <c r="G104" s="39">
        <f t="shared" si="2"/>
        <v>1857.06</v>
      </c>
      <c r="H104" s="9">
        <v>1660</v>
      </c>
      <c r="I104" s="39">
        <v>577674</v>
      </c>
      <c r="J104" s="38">
        <v>45784</v>
      </c>
      <c r="K104" s="39">
        <f>апр.25!K104+H104-G104</f>
        <v>-777.26999999999953</v>
      </c>
    </row>
    <row r="105" spans="1:11" x14ac:dyDescent="0.25">
      <c r="A105" s="11"/>
      <c r="B105" s="14">
        <v>99</v>
      </c>
      <c r="C105" s="39">
        <v>137103</v>
      </c>
      <c r="D105" s="39">
        <v>137693</v>
      </c>
      <c r="E105" s="39">
        <f t="shared" si="3"/>
        <v>590</v>
      </c>
      <c r="F105" s="61">
        <v>5.13</v>
      </c>
      <c r="G105" s="39">
        <f t="shared" si="2"/>
        <v>3026.7</v>
      </c>
      <c r="H105" s="9">
        <v>2610</v>
      </c>
      <c r="I105" s="39">
        <v>342298</v>
      </c>
      <c r="J105" s="38">
        <v>45789</v>
      </c>
      <c r="K105" s="39">
        <f>апр.25!K105+H105-G105</f>
        <v>-601.17000000000007</v>
      </c>
    </row>
    <row r="106" spans="1:11" x14ac:dyDescent="0.25">
      <c r="A106" s="11"/>
      <c r="B106" s="14">
        <v>100</v>
      </c>
      <c r="C106" s="39">
        <v>25790</v>
      </c>
      <c r="D106" s="39">
        <v>26194</v>
      </c>
      <c r="E106" s="39">
        <f t="shared" si="3"/>
        <v>404</v>
      </c>
      <c r="F106" s="46">
        <v>7.33</v>
      </c>
      <c r="G106" s="39">
        <f t="shared" si="2"/>
        <v>2961.32</v>
      </c>
      <c r="H106" s="9"/>
      <c r="I106" s="39"/>
      <c r="J106" s="38"/>
      <c r="K106" s="39">
        <f>апр.25!K106+H106-G106</f>
        <v>-18464.27</v>
      </c>
    </row>
    <row r="107" spans="1:11" x14ac:dyDescent="0.25">
      <c r="A107" s="11"/>
      <c r="B107" s="14">
        <v>101</v>
      </c>
      <c r="C107" s="39"/>
      <c r="D107" s="39"/>
      <c r="E107" s="39">
        <f t="shared" si="3"/>
        <v>0</v>
      </c>
      <c r="F107" s="46">
        <v>7.33</v>
      </c>
      <c r="G107" s="39">
        <f t="shared" si="2"/>
        <v>0</v>
      </c>
      <c r="H107" s="9"/>
      <c r="I107" s="39"/>
      <c r="J107" s="38"/>
      <c r="K107" s="39">
        <f>апр.25!K107+H107-G107</f>
        <v>0</v>
      </c>
    </row>
    <row r="108" spans="1:11" x14ac:dyDescent="0.25">
      <c r="A108" s="11"/>
      <c r="B108" s="14">
        <v>102</v>
      </c>
      <c r="C108" s="39"/>
      <c r="D108" s="39"/>
      <c r="E108" s="39">
        <f t="shared" si="3"/>
        <v>0</v>
      </c>
      <c r="F108" s="46">
        <v>7.33</v>
      </c>
      <c r="G108" s="39">
        <f t="shared" si="2"/>
        <v>0</v>
      </c>
      <c r="H108" s="9"/>
      <c r="I108" s="39"/>
      <c r="J108" s="38"/>
      <c r="K108" s="39">
        <f>апр.25!K108+H108-G108</f>
        <v>0</v>
      </c>
    </row>
    <row r="109" spans="1:11" x14ac:dyDescent="0.25">
      <c r="A109" s="11"/>
      <c r="B109" s="14">
        <v>103</v>
      </c>
      <c r="C109" s="39">
        <v>15247</v>
      </c>
      <c r="D109" s="39">
        <v>15452</v>
      </c>
      <c r="E109" s="39">
        <f t="shared" si="3"/>
        <v>205</v>
      </c>
      <c r="F109" s="53">
        <v>5.13</v>
      </c>
      <c r="G109" s="39">
        <f t="shared" si="2"/>
        <v>1051.6500000000001</v>
      </c>
      <c r="H109" s="9"/>
      <c r="I109" s="39"/>
      <c r="J109" s="38"/>
      <c r="K109" s="39">
        <f>апр.25!K109+H109-G109</f>
        <v>-2546.9000000000005</v>
      </c>
    </row>
    <row r="110" spans="1:11" x14ac:dyDescent="0.25">
      <c r="A110" s="11"/>
      <c r="B110" s="14">
        <v>104</v>
      </c>
      <c r="C110" s="39">
        <v>9874</v>
      </c>
      <c r="D110" s="39">
        <v>9874</v>
      </c>
      <c r="E110" s="39">
        <f t="shared" si="3"/>
        <v>0</v>
      </c>
      <c r="F110" s="46">
        <v>7.33</v>
      </c>
      <c r="G110" s="39">
        <f t="shared" si="2"/>
        <v>0</v>
      </c>
      <c r="H110" s="9">
        <v>1500</v>
      </c>
      <c r="I110" s="39">
        <v>808210</v>
      </c>
      <c r="J110" s="38">
        <v>45793</v>
      </c>
      <c r="K110" s="39">
        <f>апр.25!K110+H110-G110</f>
        <v>617.25</v>
      </c>
    </row>
    <row r="111" spans="1:11" x14ac:dyDescent="0.25">
      <c r="A111" s="11"/>
      <c r="B111" s="14">
        <v>105</v>
      </c>
      <c r="C111" s="39">
        <v>2302</v>
      </c>
      <c r="D111" s="39">
        <v>2401</v>
      </c>
      <c r="E111" s="39">
        <f t="shared" si="3"/>
        <v>99</v>
      </c>
      <c r="F111" s="46">
        <v>7.33</v>
      </c>
      <c r="G111" s="39">
        <f t="shared" si="2"/>
        <v>725.67</v>
      </c>
      <c r="H111" s="9"/>
      <c r="I111" s="39"/>
      <c r="J111" s="38"/>
      <c r="K111" s="39">
        <f>апр.25!K111+H111-G111</f>
        <v>3302.1699999999996</v>
      </c>
    </row>
    <row r="112" spans="1:11" x14ac:dyDescent="0.25">
      <c r="A112" s="11"/>
      <c r="B112" s="14">
        <v>106</v>
      </c>
      <c r="C112" s="39"/>
      <c r="D112" s="39"/>
      <c r="E112" s="39">
        <f t="shared" si="3"/>
        <v>0</v>
      </c>
      <c r="F112" s="46">
        <v>7.33</v>
      </c>
      <c r="G112" s="39">
        <f t="shared" si="2"/>
        <v>0</v>
      </c>
      <c r="H112" s="9"/>
      <c r="I112" s="39"/>
      <c r="J112" s="38"/>
      <c r="K112" s="39">
        <f>апр.25!K112+H112-G112</f>
        <v>0</v>
      </c>
    </row>
    <row r="113" spans="1:11" x14ac:dyDescent="0.25">
      <c r="A113" s="11"/>
      <c r="B113" s="14">
        <v>107</v>
      </c>
      <c r="C113" s="39">
        <v>1502</v>
      </c>
      <c r="D113" s="39">
        <v>1502</v>
      </c>
      <c r="E113" s="39">
        <f t="shared" si="3"/>
        <v>0</v>
      </c>
      <c r="F113" s="46">
        <v>7.33</v>
      </c>
      <c r="G113" s="39">
        <f t="shared" si="2"/>
        <v>0</v>
      </c>
      <c r="H113" s="9">
        <v>3000</v>
      </c>
      <c r="I113" s="39">
        <v>590050</v>
      </c>
      <c r="J113" s="38">
        <v>45792</v>
      </c>
      <c r="K113" s="39">
        <f>апр.25!K113+H113-G113</f>
        <v>2868.06</v>
      </c>
    </row>
    <row r="114" spans="1:11" x14ac:dyDescent="0.25">
      <c r="A114" s="11"/>
      <c r="B114" s="14">
        <v>108</v>
      </c>
      <c r="C114" s="39"/>
      <c r="D114" s="39"/>
      <c r="E114" s="39">
        <f t="shared" si="3"/>
        <v>0</v>
      </c>
      <c r="F114" s="46">
        <v>7.33</v>
      </c>
      <c r="G114" s="39">
        <f t="shared" si="2"/>
        <v>0</v>
      </c>
      <c r="H114" s="9"/>
      <c r="I114" s="39"/>
      <c r="J114" s="38"/>
      <c r="K114" s="39">
        <f>апр.25!K114+H114-G114</f>
        <v>0</v>
      </c>
    </row>
    <row r="115" spans="1:11" x14ac:dyDescent="0.25">
      <c r="A115" s="11"/>
      <c r="B115" s="14">
        <v>109</v>
      </c>
      <c r="C115" s="39"/>
      <c r="D115" s="39"/>
      <c r="E115" s="39">
        <f t="shared" si="3"/>
        <v>0</v>
      </c>
      <c r="F115" s="46">
        <v>7.33</v>
      </c>
      <c r="G115" s="39">
        <f t="shared" si="2"/>
        <v>0</v>
      </c>
      <c r="H115" s="9"/>
      <c r="I115" s="39"/>
      <c r="J115" s="38"/>
      <c r="K115" s="39">
        <f>апр.25!K115+H115-G115</f>
        <v>0</v>
      </c>
    </row>
    <row r="116" spans="1:11" x14ac:dyDescent="0.25">
      <c r="A116" s="11"/>
      <c r="B116" s="14">
        <v>110</v>
      </c>
      <c r="C116" s="39"/>
      <c r="D116" s="39"/>
      <c r="E116" s="39">
        <f t="shared" si="3"/>
        <v>0</v>
      </c>
      <c r="F116" s="46">
        <v>7.33</v>
      </c>
      <c r="G116" s="39">
        <f t="shared" si="2"/>
        <v>0</v>
      </c>
      <c r="H116" s="9"/>
      <c r="I116" s="39"/>
      <c r="J116" s="38"/>
      <c r="K116" s="39">
        <f>апр.25!K116+H116-G116</f>
        <v>0</v>
      </c>
    </row>
    <row r="117" spans="1:11" x14ac:dyDescent="0.25">
      <c r="A117" s="11"/>
      <c r="B117" s="14">
        <v>111</v>
      </c>
      <c r="C117" s="39">
        <v>14656</v>
      </c>
      <c r="D117" s="39">
        <v>14736</v>
      </c>
      <c r="E117" s="39">
        <f t="shared" si="3"/>
        <v>80</v>
      </c>
      <c r="F117" s="46">
        <v>7.33</v>
      </c>
      <c r="G117" s="39">
        <f t="shared" si="2"/>
        <v>586.4</v>
      </c>
      <c r="H117" s="9"/>
      <c r="I117" s="39"/>
      <c r="J117" s="38"/>
      <c r="K117" s="39">
        <f>апр.25!K117+H117-G117</f>
        <v>2296.1699999999996</v>
      </c>
    </row>
    <row r="118" spans="1:11" x14ac:dyDescent="0.25">
      <c r="A118" s="11"/>
      <c r="B118" s="14">
        <v>112</v>
      </c>
      <c r="C118" s="39">
        <v>130400</v>
      </c>
      <c r="D118" s="39">
        <v>131415</v>
      </c>
      <c r="E118" s="39">
        <f t="shared" si="3"/>
        <v>1015</v>
      </c>
      <c r="F118" s="53">
        <v>0</v>
      </c>
      <c r="G118" s="39">
        <f t="shared" si="2"/>
        <v>0</v>
      </c>
      <c r="H118" s="9"/>
      <c r="I118" s="39"/>
      <c r="J118" s="38"/>
      <c r="K118" s="39">
        <f>апр.25!K118+H118-G118</f>
        <v>0</v>
      </c>
    </row>
    <row r="119" spans="1:11" x14ac:dyDescent="0.25">
      <c r="A119" s="11"/>
      <c r="B119" s="14">
        <v>113</v>
      </c>
      <c r="C119" s="39"/>
      <c r="D119" s="39"/>
      <c r="E119" s="39">
        <f t="shared" si="3"/>
        <v>0</v>
      </c>
      <c r="F119" s="46">
        <v>7.33</v>
      </c>
      <c r="G119" s="39">
        <f t="shared" si="2"/>
        <v>0</v>
      </c>
      <c r="H119" s="9"/>
      <c r="I119" s="39"/>
      <c r="J119" s="38"/>
      <c r="K119" s="39">
        <f>апр.25!K119+H119-G119</f>
        <v>0</v>
      </c>
    </row>
    <row r="120" spans="1:11" x14ac:dyDescent="0.25">
      <c r="A120" s="14"/>
      <c r="B120" s="14">
        <v>114</v>
      </c>
      <c r="C120" s="39">
        <v>7214</v>
      </c>
      <c r="D120" s="39">
        <v>7214</v>
      </c>
      <c r="E120" s="39">
        <f t="shared" si="3"/>
        <v>0</v>
      </c>
      <c r="F120" s="46">
        <v>7.33</v>
      </c>
      <c r="G120" s="39">
        <f t="shared" si="2"/>
        <v>0</v>
      </c>
      <c r="H120" s="9"/>
      <c r="I120" s="39"/>
      <c r="J120" s="38"/>
      <c r="K120" s="39">
        <f>апр.25!K120+H120-G120</f>
        <v>0</v>
      </c>
    </row>
    <row r="121" spans="1:11" x14ac:dyDescent="0.25">
      <c r="A121" s="11"/>
      <c r="B121" s="14">
        <v>115</v>
      </c>
      <c r="C121" s="39">
        <v>44095</v>
      </c>
      <c r="D121" s="39">
        <v>44694</v>
      </c>
      <c r="E121" s="39">
        <f t="shared" si="3"/>
        <v>599</v>
      </c>
      <c r="F121" s="53">
        <v>0</v>
      </c>
      <c r="G121" s="39">
        <f t="shared" si="2"/>
        <v>0</v>
      </c>
      <c r="H121" s="9"/>
      <c r="I121" s="39"/>
      <c r="J121" s="38"/>
      <c r="K121" s="39">
        <f>апр.25!K121+H121-G121</f>
        <v>0</v>
      </c>
    </row>
    <row r="122" spans="1:11" x14ac:dyDescent="0.25">
      <c r="A122" s="11"/>
      <c r="B122" s="14">
        <v>116</v>
      </c>
      <c r="C122" s="39">
        <v>55342</v>
      </c>
      <c r="D122" s="39">
        <v>55693</v>
      </c>
      <c r="E122" s="39">
        <f t="shared" si="3"/>
        <v>351</v>
      </c>
      <c r="F122" s="53">
        <v>0</v>
      </c>
      <c r="G122" s="39">
        <f t="shared" si="2"/>
        <v>0</v>
      </c>
      <c r="H122" s="9"/>
      <c r="I122" s="39"/>
      <c r="J122" s="38"/>
      <c r="K122" s="39">
        <f>апр.25!K122+H122-G122</f>
        <v>0</v>
      </c>
    </row>
    <row r="123" spans="1:11" x14ac:dyDescent="0.25">
      <c r="A123" s="11"/>
      <c r="B123" s="14">
        <v>117</v>
      </c>
      <c r="C123" s="39">
        <v>89040</v>
      </c>
      <c r="D123" s="39">
        <v>89710</v>
      </c>
      <c r="E123" s="39">
        <f t="shared" si="3"/>
        <v>670</v>
      </c>
      <c r="F123" s="53">
        <v>0</v>
      </c>
      <c r="G123" s="39">
        <f t="shared" si="2"/>
        <v>0</v>
      </c>
      <c r="H123" s="9"/>
      <c r="I123" s="39"/>
      <c r="J123" s="38"/>
      <c r="K123" s="39">
        <f>апр.25!K123+H123-G123</f>
        <v>0</v>
      </c>
    </row>
    <row r="124" spans="1:11" x14ac:dyDescent="0.25">
      <c r="A124" s="11"/>
      <c r="B124" s="14">
        <v>118</v>
      </c>
      <c r="C124" s="39">
        <v>6777</v>
      </c>
      <c r="D124" s="39">
        <v>6843</v>
      </c>
      <c r="E124" s="39">
        <f t="shared" si="3"/>
        <v>66</v>
      </c>
      <c r="F124" s="46">
        <v>7.33</v>
      </c>
      <c r="G124" s="39">
        <f t="shared" si="2"/>
        <v>483.78000000000003</v>
      </c>
      <c r="H124" s="9">
        <v>300</v>
      </c>
      <c r="I124" s="39">
        <v>481962</v>
      </c>
      <c r="J124" s="38">
        <v>45791</v>
      </c>
      <c r="K124" s="39">
        <f>апр.25!K124+H124-G124</f>
        <v>-1021.52</v>
      </c>
    </row>
    <row r="125" spans="1:11" x14ac:dyDescent="0.25">
      <c r="A125" s="11"/>
      <c r="B125" s="14">
        <v>119</v>
      </c>
      <c r="C125" s="39">
        <v>33140</v>
      </c>
      <c r="D125" s="39">
        <v>33579</v>
      </c>
      <c r="E125" s="39">
        <f t="shared" si="3"/>
        <v>439</v>
      </c>
      <c r="F125" s="46">
        <v>7.33</v>
      </c>
      <c r="G125" s="39">
        <f t="shared" si="2"/>
        <v>3217.87</v>
      </c>
      <c r="H125" s="9"/>
      <c r="I125" s="39"/>
      <c r="J125" s="38"/>
      <c r="K125" s="39">
        <f>апр.25!K125+H125-G125</f>
        <v>16505.470000000005</v>
      </c>
    </row>
    <row r="126" spans="1:11" x14ac:dyDescent="0.25">
      <c r="A126" s="11"/>
      <c r="B126" s="14">
        <v>120</v>
      </c>
      <c r="C126" s="39"/>
      <c r="D126" s="39"/>
      <c r="E126" s="39">
        <f t="shared" si="3"/>
        <v>0</v>
      </c>
      <c r="F126" s="46">
        <v>7.33</v>
      </c>
      <c r="G126" s="39">
        <f t="shared" si="2"/>
        <v>0</v>
      </c>
      <c r="H126" s="9"/>
      <c r="I126" s="39"/>
      <c r="J126" s="38"/>
      <c r="K126" s="39">
        <f>апр.25!K126+H126-G126</f>
        <v>0</v>
      </c>
    </row>
    <row r="127" spans="1:11" x14ac:dyDescent="0.25">
      <c r="A127" s="11"/>
      <c r="B127" s="14">
        <v>121</v>
      </c>
      <c r="C127" s="39"/>
      <c r="D127" s="39"/>
      <c r="E127" s="39">
        <f t="shared" si="3"/>
        <v>0</v>
      </c>
      <c r="F127" s="46">
        <v>7.33</v>
      </c>
      <c r="G127" s="39">
        <f t="shared" si="2"/>
        <v>0</v>
      </c>
      <c r="H127" s="9"/>
      <c r="I127" s="39"/>
      <c r="J127" s="38"/>
      <c r="K127" s="39">
        <f>апр.25!K127+H127-G127</f>
        <v>0</v>
      </c>
    </row>
    <row r="128" spans="1:11" x14ac:dyDescent="0.25">
      <c r="A128" s="11"/>
      <c r="B128" s="14">
        <v>122</v>
      </c>
      <c r="C128" s="39"/>
      <c r="D128" s="39"/>
      <c r="E128" s="39">
        <f t="shared" si="3"/>
        <v>0</v>
      </c>
      <c r="F128" s="46">
        <v>7.33</v>
      </c>
      <c r="G128" s="39">
        <f t="shared" si="2"/>
        <v>0</v>
      </c>
      <c r="H128" s="9"/>
      <c r="I128" s="39"/>
      <c r="J128" s="38"/>
      <c r="K128" s="39">
        <f>апр.25!K128+H128-G128</f>
        <v>0</v>
      </c>
    </row>
    <row r="129" spans="1:11" x14ac:dyDescent="0.25">
      <c r="A129" s="11"/>
      <c r="B129" s="14">
        <v>123</v>
      </c>
      <c r="C129" s="39"/>
      <c r="D129" s="39"/>
      <c r="E129" s="39">
        <f t="shared" si="3"/>
        <v>0</v>
      </c>
      <c r="F129" s="46">
        <v>7.33</v>
      </c>
      <c r="G129" s="39">
        <f t="shared" si="2"/>
        <v>0</v>
      </c>
      <c r="H129" s="9"/>
      <c r="I129" s="39"/>
      <c r="J129" s="38"/>
      <c r="K129" s="39">
        <f>апр.25!K129+H129-G129</f>
        <v>0</v>
      </c>
    </row>
    <row r="130" spans="1:11" x14ac:dyDescent="0.25">
      <c r="A130" s="11"/>
      <c r="B130" s="14">
        <v>124</v>
      </c>
      <c r="C130" s="39"/>
      <c r="D130" s="39"/>
      <c r="E130" s="39">
        <f t="shared" si="3"/>
        <v>0</v>
      </c>
      <c r="F130" s="46">
        <v>7.33</v>
      </c>
      <c r="G130" s="39">
        <f t="shared" si="2"/>
        <v>0</v>
      </c>
      <c r="H130" s="9"/>
      <c r="I130" s="39"/>
      <c r="J130" s="38"/>
      <c r="K130" s="39">
        <f>апр.25!K130+H130-G130</f>
        <v>0</v>
      </c>
    </row>
    <row r="131" spans="1:11" x14ac:dyDescent="0.25">
      <c r="A131" s="11"/>
      <c r="B131" s="14">
        <v>125</v>
      </c>
      <c r="C131" s="39"/>
      <c r="D131" s="39"/>
      <c r="E131" s="39">
        <f t="shared" si="3"/>
        <v>0</v>
      </c>
      <c r="F131" s="46">
        <v>7.33</v>
      </c>
      <c r="G131" s="39">
        <f t="shared" si="2"/>
        <v>0</v>
      </c>
      <c r="H131" s="9"/>
      <c r="I131" s="39"/>
      <c r="J131" s="38"/>
      <c r="K131" s="39">
        <f>апр.25!K131+H131-G131</f>
        <v>0</v>
      </c>
    </row>
    <row r="132" spans="1:11" x14ac:dyDescent="0.25">
      <c r="A132" s="11"/>
      <c r="B132" s="14">
        <v>126</v>
      </c>
      <c r="C132" s="39"/>
      <c r="D132" s="39"/>
      <c r="E132" s="39">
        <f t="shared" si="3"/>
        <v>0</v>
      </c>
      <c r="F132" s="46">
        <v>7.33</v>
      </c>
      <c r="G132" s="39">
        <f t="shared" si="2"/>
        <v>0</v>
      </c>
      <c r="H132" s="9"/>
      <c r="I132" s="39"/>
      <c r="J132" s="38"/>
      <c r="K132" s="39">
        <f>апр.25!K132+H132-G132</f>
        <v>0</v>
      </c>
    </row>
    <row r="133" spans="1:11" x14ac:dyDescent="0.25">
      <c r="A133" s="11"/>
      <c r="B133" s="14">
        <v>127</v>
      </c>
      <c r="C133" s="39"/>
      <c r="D133" s="39"/>
      <c r="E133" s="39">
        <f t="shared" si="3"/>
        <v>0</v>
      </c>
      <c r="F133" s="46">
        <v>7.33</v>
      </c>
      <c r="G133" s="39">
        <f t="shared" si="2"/>
        <v>0</v>
      </c>
      <c r="H133" s="9"/>
      <c r="I133" s="39"/>
      <c r="J133" s="38"/>
      <c r="K133" s="39">
        <f>апр.25!K133+H133-G133</f>
        <v>0</v>
      </c>
    </row>
    <row r="134" spans="1:11" x14ac:dyDescent="0.25">
      <c r="A134" s="11"/>
      <c r="B134" s="14">
        <v>128</v>
      </c>
      <c r="C134" s="39"/>
      <c r="D134" s="39"/>
      <c r="E134" s="39">
        <f t="shared" si="3"/>
        <v>0</v>
      </c>
      <c r="F134" s="46">
        <v>7.33</v>
      </c>
      <c r="G134" s="39">
        <f t="shared" si="2"/>
        <v>0</v>
      </c>
      <c r="H134" s="9"/>
      <c r="I134" s="39"/>
      <c r="J134" s="38"/>
      <c r="K134" s="39">
        <f>апр.25!K134+H134-G134</f>
        <v>0</v>
      </c>
    </row>
    <row r="135" spans="1:11" x14ac:dyDescent="0.25">
      <c r="A135" s="11"/>
      <c r="B135" s="14">
        <v>129</v>
      </c>
      <c r="C135" s="39"/>
      <c r="D135" s="39"/>
      <c r="E135" s="39">
        <f t="shared" si="3"/>
        <v>0</v>
      </c>
      <c r="F135" s="46">
        <v>7.33</v>
      </c>
      <c r="G135" s="39">
        <f t="shared" si="2"/>
        <v>0</v>
      </c>
      <c r="H135" s="9"/>
      <c r="I135" s="39"/>
      <c r="J135" s="38"/>
      <c r="K135" s="39">
        <f>апр.25!K135+H135-G135</f>
        <v>0</v>
      </c>
    </row>
    <row r="136" spans="1:11" x14ac:dyDescent="0.25">
      <c r="A136" s="11"/>
      <c r="B136" s="14">
        <v>130</v>
      </c>
      <c r="C136" s="39"/>
      <c r="D136" s="39"/>
      <c r="E136" s="39">
        <f t="shared" si="3"/>
        <v>0</v>
      </c>
      <c r="F136" s="46">
        <v>7.33</v>
      </c>
      <c r="G136" s="39">
        <f t="shared" si="2"/>
        <v>0</v>
      </c>
      <c r="H136" s="9"/>
      <c r="I136" s="39"/>
      <c r="J136" s="38"/>
      <c r="K136" s="39">
        <f>апр.25!K136+H136-G136</f>
        <v>0</v>
      </c>
    </row>
    <row r="137" spans="1:11" x14ac:dyDescent="0.25">
      <c r="A137" s="11"/>
      <c r="B137" s="14">
        <v>131</v>
      </c>
      <c r="C137" s="39"/>
      <c r="D137" s="39"/>
      <c r="E137" s="39">
        <f t="shared" ref="E137:E163" si="4">D137-C137</f>
        <v>0</v>
      </c>
      <c r="F137" s="46">
        <v>7.33</v>
      </c>
      <c r="G137" s="39">
        <f t="shared" ref="G137:G163" si="5">F137*E137</f>
        <v>0</v>
      </c>
      <c r="H137" s="9"/>
      <c r="I137" s="39"/>
      <c r="J137" s="38"/>
      <c r="K137" s="39">
        <f>апр.25!K137+H137-G137</f>
        <v>0</v>
      </c>
    </row>
    <row r="138" spans="1:11" x14ac:dyDescent="0.25">
      <c r="A138" s="11"/>
      <c r="B138" s="14">
        <v>132</v>
      </c>
      <c r="C138" s="39"/>
      <c r="D138" s="39"/>
      <c r="E138" s="39">
        <f t="shared" si="4"/>
        <v>0</v>
      </c>
      <c r="F138" s="46">
        <v>7.33</v>
      </c>
      <c r="G138" s="39">
        <f t="shared" si="5"/>
        <v>0</v>
      </c>
      <c r="H138" s="9"/>
      <c r="I138" s="39"/>
      <c r="J138" s="38"/>
      <c r="K138" s="39">
        <f>апр.25!K138+H138-G138</f>
        <v>0</v>
      </c>
    </row>
    <row r="139" spans="1:11" x14ac:dyDescent="0.25">
      <c r="A139" s="11"/>
      <c r="B139" s="14">
        <v>133</v>
      </c>
      <c r="C139" s="39"/>
      <c r="D139" s="39"/>
      <c r="E139" s="39">
        <f t="shared" si="4"/>
        <v>0</v>
      </c>
      <c r="F139" s="46">
        <v>7.33</v>
      </c>
      <c r="G139" s="39">
        <f t="shared" si="5"/>
        <v>0</v>
      </c>
      <c r="H139" s="9"/>
      <c r="I139" s="39"/>
      <c r="J139" s="38"/>
      <c r="K139" s="39">
        <f>апр.25!K139+H139-G139</f>
        <v>0</v>
      </c>
    </row>
    <row r="140" spans="1:11" x14ac:dyDescent="0.25">
      <c r="A140" s="11"/>
      <c r="B140" s="14">
        <v>134</v>
      </c>
      <c r="C140" s="39"/>
      <c r="D140" s="39"/>
      <c r="E140" s="39">
        <f t="shared" si="4"/>
        <v>0</v>
      </c>
      <c r="F140" s="46">
        <v>7.33</v>
      </c>
      <c r="G140" s="39">
        <f t="shared" si="5"/>
        <v>0</v>
      </c>
      <c r="H140" s="9"/>
      <c r="I140" s="39"/>
      <c r="J140" s="38"/>
      <c r="K140" s="39">
        <f>апр.25!K140+H140-G140</f>
        <v>0</v>
      </c>
    </row>
    <row r="141" spans="1:11" x14ac:dyDescent="0.25">
      <c r="A141" s="11"/>
      <c r="B141" s="14">
        <v>135</v>
      </c>
      <c r="C141" s="39"/>
      <c r="D141" s="39"/>
      <c r="E141" s="39">
        <f t="shared" si="4"/>
        <v>0</v>
      </c>
      <c r="F141" s="46">
        <v>7.33</v>
      </c>
      <c r="G141" s="39">
        <f t="shared" si="5"/>
        <v>0</v>
      </c>
      <c r="H141" s="9"/>
      <c r="I141" s="39"/>
      <c r="J141" s="38"/>
      <c r="K141" s="39">
        <f>апр.25!K141+H141-G141</f>
        <v>0</v>
      </c>
    </row>
    <row r="142" spans="1:11" x14ac:dyDescent="0.25">
      <c r="A142" s="11"/>
      <c r="B142" s="14">
        <v>136</v>
      </c>
      <c r="C142" s="39"/>
      <c r="D142" s="39"/>
      <c r="E142" s="39">
        <f t="shared" si="4"/>
        <v>0</v>
      </c>
      <c r="F142" s="46">
        <v>7.33</v>
      </c>
      <c r="G142" s="39">
        <f t="shared" si="5"/>
        <v>0</v>
      </c>
      <c r="H142" s="9"/>
      <c r="I142" s="39"/>
      <c r="J142" s="38"/>
      <c r="K142" s="39">
        <f>апр.25!K142+H142-G142</f>
        <v>0</v>
      </c>
    </row>
    <row r="143" spans="1:11" x14ac:dyDescent="0.25">
      <c r="A143" s="11"/>
      <c r="B143" s="14">
        <v>137</v>
      </c>
      <c r="C143" s="39"/>
      <c r="D143" s="39"/>
      <c r="E143" s="39">
        <f t="shared" si="4"/>
        <v>0</v>
      </c>
      <c r="F143" s="46">
        <v>7.33</v>
      </c>
      <c r="G143" s="39">
        <f t="shared" si="5"/>
        <v>0</v>
      </c>
      <c r="H143" s="9"/>
      <c r="I143" s="39"/>
      <c r="J143" s="38"/>
      <c r="K143" s="39">
        <f>апр.25!K143+H143-G143</f>
        <v>0</v>
      </c>
    </row>
    <row r="144" spans="1:11" x14ac:dyDescent="0.25">
      <c r="A144" s="11"/>
      <c r="B144" s="14">
        <v>138</v>
      </c>
      <c r="C144" s="39"/>
      <c r="D144" s="39"/>
      <c r="E144" s="39">
        <f t="shared" si="4"/>
        <v>0</v>
      </c>
      <c r="F144" s="46">
        <v>7.33</v>
      </c>
      <c r="G144" s="39">
        <f t="shared" si="5"/>
        <v>0</v>
      </c>
      <c r="H144" s="9"/>
      <c r="I144" s="39"/>
      <c r="J144" s="38"/>
      <c r="K144" s="39">
        <f>апр.25!K144+H144-G144</f>
        <v>0</v>
      </c>
    </row>
    <row r="145" spans="1:11" x14ac:dyDescent="0.25">
      <c r="A145" s="14"/>
      <c r="B145" s="14">
        <v>139</v>
      </c>
      <c r="C145" s="39">
        <v>71501</v>
      </c>
      <c r="D145" s="39">
        <v>72019</v>
      </c>
      <c r="E145" s="39">
        <f t="shared" si="4"/>
        <v>518</v>
      </c>
      <c r="F145" s="53">
        <v>5.13</v>
      </c>
      <c r="G145" s="39">
        <f t="shared" si="5"/>
        <v>2657.34</v>
      </c>
      <c r="H145" s="9">
        <v>6100</v>
      </c>
      <c r="I145" s="39">
        <v>810400</v>
      </c>
      <c r="J145" s="38">
        <v>45792</v>
      </c>
      <c r="K145" s="39">
        <f>апр.25!K145+H145-G145</f>
        <v>5333.49</v>
      </c>
    </row>
    <row r="146" spans="1:11" x14ac:dyDescent="0.25">
      <c r="A146" s="11"/>
      <c r="B146" s="14">
        <v>140</v>
      </c>
      <c r="C146" s="39">
        <v>11595</v>
      </c>
      <c r="D146" s="39">
        <v>11599</v>
      </c>
      <c r="E146" s="39">
        <f t="shared" si="4"/>
        <v>4</v>
      </c>
      <c r="F146" s="46">
        <v>7.33</v>
      </c>
      <c r="G146" s="39">
        <f t="shared" si="5"/>
        <v>29.32</v>
      </c>
      <c r="H146" s="9"/>
      <c r="I146" s="39"/>
      <c r="J146" s="38"/>
      <c r="K146" s="39">
        <f>апр.25!K146+H146-G146</f>
        <v>-36.65</v>
      </c>
    </row>
    <row r="147" spans="1:11" x14ac:dyDescent="0.25">
      <c r="A147" s="11"/>
      <c r="B147" s="14">
        <v>141</v>
      </c>
      <c r="C147" s="39">
        <v>2992</v>
      </c>
      <c r="D147" s="39">
        <v>3232</v>
      </c>
      <c r="E147" s="39">
        <f t="shared" si="4"/>
        <v>240</v>
      </c>
      <c r="F147" s="46">
        <v>7.33</v>
      </c>
      <c r="G147" s="39">
        <f t="shared" si="5"/>
        <v>1759.2</v>
      </c>
      <c r="H147" s="9"/>
      <c r="I147" s="39"/>
      <c r="J147" s="38"/>
      <c r="K147" s="39">
        <f>апр.25!K147+H147-G147</f>
        <v>-1931.1900000000005</v>
      </c>
    </row>
    <row r="148" spans="1:11" x14ac:dyDescent="0.25">
      <c r="A148" s="11"/>
      <c r="B148" s="14">
        <v>142.143</v>
      </c>
      <c r="C148" s="39">
        <v>36281</v>
      </c>
      <c r="D148" s="39">
        <v>36780</v>
      </c>
      <c r="E148" s="39">
        <f t="shared" si="4"/>
        <v>499</v>
      </c>
      <c r="F148" s="53">
        <v>0</v>
      </c>
      <c r="G148" s="39">
        <f t="shared" si="5"/>
        <v>0</v>
      </c>
      <c r="H148" s="9"/>
      <c r="I148" s="39"/>
      <c r="J148" s="38"/>
      <c r="K148" s="39">
        <f>апр.25!K148+H148-G148</f>
        <v>0</v>
      </c>
    </row>
    <row r="149" spans="1:11" x14ac:dyDescent="0.25">
      <c r="A149" s="58"/>
      <c r="B149" s="14">
        <v>144</v>
      </c>
      <c r="C149" s="39">
        <v>30659</v>
      </c>
      <c r="D149" s="39">
        <v>30842</v>
      </c>
      <c r="E149" s="39">
        <f t="shared" si="4"/>
        <v>183</v>
      </c>
      <c r="F149" s="46">
        <v>7.33</v>
      </c>
      <c r="G149" s="39">
        <f t="shared" si="5"/>
        <v>1341.39</v>
      </c>
      <c r="H149" s="9"/>
      <c r="I149" s="39"/>
      <c r="J149" s="38"/>
      <c r="K149" s="39">
        <f>апр.25!K149+H149-G149</f>
        <v>-24991.27</v>
      </c>
    </row>
    <row r="150" spans="1:11" x14ac:dyDescent="0.25">
      <c r="A150" s="11"/>
      <c r="B150" s="14">
        <v>145</v>
      </c>
      <c r="C150" s="39">
        <v>4103</v>
      </c>
      <c r="D150" s="39">
        <v>4103</v>
      </c>
      <c r="E150" s="39">
        <f t="shared" si="4"/>
        <v>0</v>
      </c>
      <c r="F150" s="46">
        <v>7.33</v>
      </c>
      <c r="G150" s="39">
        <f t="shared" si="5"/>
        <v>0</v>
      </c>
      <c r="H150" s="9"/>
      <c r="I150" s="39"/>
      <c r="J150" s="38"/>
      <c r="K150" s="39">
        <f>апр.25!K150+H150-G150</f>
        <v>1917.09</v>
      </c>
    </row>
    <row r="151" spans="1:11" x14ac:dyDescent="0.25">
      <c r="A151" s="11"/>
      <c r="B151" s="14">
        <v>146</v>
      </c>
      <c r="C151" s="39"/>
      <c r="D151" s="39"/>
      <c r="E151" s="39">
        <f t="shared" si="4"/>
        <v>0</v>
      </c>
      <c r="F151" s="46">
        <v>7.33</v>
      </c>
      <c r="G151" s="39">
        <f t="shared" si="5"/>
        <v>0</v>
      </c>
      <c r="H151" s="9"/>
      <c r="I151" s="39"/>
      <c r="J151" s="38"/>
      <c r="K151" s="39">
        <f>апр.25!K151+H151-G151</f>
        <v>0</v>
      </c>
    </row>
    <row r="152" spans="1:11" x14ac:dyDescent="0.25">
      <c r="A152" s="11"/>
      <c r="B152" s="14">
        <v>147</v>
      </c>
      <c r="C152" s="39"/>
      <c r="D152" s="39"/>
      <c r="E152" s="39">
        <f t="shared" si="4"/>
        <v>0</v>
      </c>
      <c r="F152" s="46">
        <v>7.33</v>
      </c>
      <c r="G152" s="39">
        <f t="shared" si="5"/>
        <v>0</v>
      </c>
      <c r="H152" s="9"/>
      <c r="I152" s="39"/>
      <c r="J152" s="38"/>
      <c r="K152" s="39">
        <f>апр.25!K152+H152-G152</f>
        <v>0</v>
      </c>
    </row>
    <row r="153" spans="1:11" x14ac:dyDescent="0.25">
      <c r="A153" s="11"/>
      <c r="B153" s="14">
        <v>148</v>
      </c>
      <c r="C153" s="39">
        <v>64376</v>
      </c>
      <c r="D153" s="39">
        <v>65056</v>
      </c>
      <c r="E153" s="39">
        <f t="shared" si="4"/>
        <v>680</v>
      </c>
      <c r="F153" s="46">
        <v>7.33</v>
      </c>
      <c r="G153" s="39">
        <f t="shared" si="5"/>
        <v>4984.3999999999996</v>
      </c>
      <c r="H153" s="9"/>
      <c r="I153" s="39"/>
      <c r="J153" s="38"/>
      <c r="K153" s="39">
        <f>апр.25!K153+H153-G153</f>
        <v>-21672.93</v>
      </c>
    </row>
    <row r="154" spans="1:11" x14ac:dyDescent="0.25">
      <c r="A154" s="11"/>
      <c r="B154" s="14">
        <v>149</v>
      </c>
      <c r="C154" s="39"/>
      <c r="D154" s="39"/>
      <c r="E154" s="39">
        <f t="shared" si="4"/>
        <v>0</v>
      </c>
      <c r="F154" s="46">
        <v>7.33</v>
      </c>
      <c r="G154" s="39">
        <f t="shared" si="5"/>
        <v>0</v>
      </c>
      <c r="H154" s="9"/>
      <c r="I154" s="39"/>
      <c r="J154" s="38"/>
      <c r="K154" s="39">
        <f>апр.25!K154+H154-G154</f>
        <v>0</v>
      </c>
    </row>
    <row r="155" spans="1:11" x14ac:dyDescent="0.25">
      <c r="A155" s="11"/>
      <c r="B155" s="14">
        <v>150</v>
      </c>
      <c r="C155" s="39">
        <v>33274</v>
      </c>
      <c r="D155" s="39">
        <v>33880</v>
      </c>
      <c r="E155" s="39">
        <f t="shared" si="4"/>
        <v>606</v>
      </c>
      <c r="F155" s="46">
        <v>7.33</v>
      </c>
      <c r="G155" s="39">
        <f t="shared" si="5"/>
        <v>4441.9800000000005</v>
      </c>
      <c r="H155" s="9"/>
      <c r="I155" s="39"/>
      <c r="J155" s="38"/>
      <c r="K155" s="39">
        <f>апр.25!K155+H155-G155</f>
        <v>5962.5899999999974</v>
      </c>
    </row>
    <row r="156" spans="1:11" x14ac:dyDescent="0.25">
      <c r="A156" s="58"/>
      <c r="B156" s="14">
        <v>151</v>
      </c>
      <c r="C156" s="39">
        <v>25</v>
      </c>
      <c r="D156" s="39">
        <v>25</v>
      </c>
      <c r="E156" s="39">
        <f t="shared" si="4"/>
        <v>0</v>
      </c>
      <c r="F156" s="46">
        <v>7.33</v>
      </c>
      <c r="G156" s="39">
        <f t="shared" si="5"/>
        <v>0</v>
      </c>
      <c r="H156" s="9"/>
      <c r="I156" s="39"/>
      <c r="J156" s="38"/>
      <c r="K156" s="39">
        <f>апр.25!K156+H156-G156</f>
        <v>0</v>
      </c>
    </row>
    <row r="157" spans="1:11" x14ac:dyDescent="0.25">
      <c r="A157" s="11"/>
      <c r="B157" s="14">
        <v>152</v>
      </c>
      <c r="C157" s="39"/>
      <c r="D157" s="39"/>
      <c r="E157" s="39">
        <f t="shared" si="4"/>
        <v>0</v>
      </c>
      <c r="F157" s="46">
        <v>7.33</v>
      </c>
      <c r="G157" s="39">
        <f t="shared" si="5"/>
        <v>0</v>
      </c>
      <c r="H157" s="9"/>
      <c r="I157" s="39"/>
      <c r="J157" s="38"/>
      <c r="K157" s="39">
        <f>апр.25!K157+H157-G157</f>
        <v>0</v>
      </c>
    </row>
    <row r="158" spans="1:11" x14ac:dyDescent="0.25">
      <c r="A158" s="11"/>
      <c r="B158" s="14">
        <v>153</v>
      </c>
      <c r="C158" s="39">
        <v>65437</v>
      </c>
      <c r="D158" s="39">
        <v>66499</v>
      </c>
      <c r="E158" s="39">
        <f t="shared" si="4"/>
        <v>1062</v>
      </c>
      <c r="F158" s="46">
        <v>7.33</v>
      </c>
      <c r="G158" s="39">
        <f t="shared" si="5"/>
        <v>7784.46</v>
      </c>
      <c r="H158" s="9">
        <v>10000</v>
      </c>
      <c r="I158" s="39">
        <v>152885</v>
      </c>
      <c r="J158" s="38">
        <v>45784</v>
      </c>
      <c r="K158" s="39">
        <f>апр.25!K158+H158-G158</f>
        <v>-11203.32</v>
      </c>
    </row>
    <row r="159" spans="1:11" x14ac:dyDescent="0.25">
      <c r="A159" s="11"/>
      <c r="B159" s="14">
        <v>154</v>
      </c>
      <c r="C159" s="39">
        <v>38315</v>
      </c>
      <c r="D159" s="39">
        <v>38857</v>
      </c>
      <c r="E159" s="39">
        <f t="shared" si="4"/>
        <v>542</v>
      </c>
      <c r="F159" s="46">
        <v>7.33</v>
      </c>
      <c r="G159" s="39">
        <f t="shared" si="5"/>
        <v>3972.86</v>
      </c>
      <c r="H159" s="9">
        <v>5000</v>
      </c>
      <c r="I159" s="39">
        <v>782867</v>
      </c>
      <c r="J159" s="38">
        <v>45792</v>
      </c>
      <c r="K159" s="39">
        <f>апр.25!K159+H159-G159</f>
        <v>3394.7500000000005</v>
      </c>
    </row>
    <row r="160" spans="1:11" x14ac:dyDescent="0.25">
      <c r="A160" s="11"/>
      <c r="B160" s="14">
        <v>155</v>
      </c>
      <c r="C160" s="39">
        <v>48540</v>
      </c>
      <c r="D160" s="39">
        <v>48572</v>
      </c>
      <c r="E160" s="39">
        <f t="shared" si="4"/>
        <v>32</v>
      </c>
      <c r="F160" s="46">
        <v>7.33</v>
      </c>
      <c r="G160" s="39">
        <f t="shared" si="5"/>
        <v>234.56</v>
      </c>
      <c r="H160" s="9"/>
      <c r="I160" s="39"/>
      <c r="J160" s="38"/>
      <c r="K160" s="39">
        <f>апр.25!K160+H160-G160</f>
        <v>-9133.1799999999985</v>
      </c>
    </row>
    <row r="161" spans="1:11" x14ac:dyDescent="0.25">
      <c r="A161" s="11"/>
      <c r="B161" s="14">
        <v>156</v>
      </c>
      <c r="C161" s="39">
        <v>75206</v>
      </c>
      <c r="D161" s="39">
        <v>75576</v>
      </c>
      <c r="E161" s="39">
        <f t="shared" si="4"/>
        <v>370</v>
      </c>
      <c r="F161" s="53">
        <v>5.13</v>
      </c>
      <c r="G161" s="39">
        <f t="shared" si="5"/>
        <v>1898.1</v>
      </c>
      <c r="H161" s="9"/>
      <c r="I161" s="39"/>
      <c r="J161" s="38"/>
      <c r="K161" s="39">
        <f>апр.25!K161+H161-G161</f>
        <v>-2877.9299999999994</v>
      </c>
    </row>
    <row r="162" spans="1:11" x14ac:dyDescent="0.25">
      <c r="A162" s="11"/>
      <c r="B162" s="14">
        <v>157</v>
      </c>
      <c r="C162" s="39"/>
      <c r="D162" s="39"/>
      <c r="E162" s="39">
        <f t="shared" si="4"/>
        <v>0</v>
      </c>
      <c r="F162" s="62">
        <v>7.33</v>
      </c>
      <c r="G162" s="39">
        <f t="shared" si="5"/>
        <v>0</v>
      </c>
      <c r="H162" s="9"/>
      <c r="I162" s="39"/>
      <c r="J162" s="38"/>
      <c r="K162" s="39">
        <f>апр.25!K162+H162-G162</f>
        <v>0</v>
      </c>
    </row>
    <row r="163" spans="1:11" x14ac:dyDescent="0.25">
      <c r="A163" s="11"/>
      <c r="B163" s="45" t="s">
        <v>21</v>
      </c>
      <c r="C163" s="68">
        <v>124</v>
      </c>
      <c r="D163" s="68">
        <v>185</v>
      </c>
      <c r="E163" s="39">
        <f t="shared" si="4"/>
        <v>61</v>
      </c>
      <c r="F163" s="62">
        <v>7.33</v>
      </c>
      <c r="G163" s="39">
        <f t="shared" si="5"/>
        <v>447.13</v>
      </c>
      <c r="H163" s="9">
        <v>447.13</v>
      </c>
      <c r="I163" s="39"/>
      <c r="J163" s="38"/>
      <c r="K163" s="39">
        <f>апр.25!K163+H163-G163</f>
        <v>0</v>
      </c>
    </row>
    <row r="164" spans="1:11" x14ac:dyDescent="0.25">
      <c r="C164" s="41"/>
      <c r="D164" s="41"/>
      <c r="E164" s="69"/>
      <c r="H164" s="41"/>
      <c r="I164" s="41"/>
      <c r="J164" s="41"/>
    </row>
    <row r="165" spans="1:11" x14ac:dyDescent="0.25">
      <c r="C165" s="41"/>
      <c r="D165" s="41"/>
      <c r="H165" s="41"/>
      <c r="I165" s="41"/>
      <c r="J165" s="41"/>
    </row>
    <row r="166" spans="1:11" x14ac:dyDescent="0.25">
      <c r="C166" s="41"/>
      <c r="D166" s="41"/>
      <c r="H166" s="41"/>
      <c r="I166" s="41"/>
      <c r="J166" s="41"/>
    </row>
    <row r="167" spans="1:11" x14ac:dyDescent="0.25">
      <c r="C167" s="41"/>
      <c r="D167" s="41"/>
      <c r="H167" s="41"/>
      <c r="I167" s="41"/>
      <c r="J167" s="41"/>
    </row>
    <row r="168" spans="1:11" x14ac:dyDescent="0.25">
      <c r="C168" s="41"/>
      <c r="D168" s="41"/>
      <c r="H168" s="41"/>
      <c r="I168" s="41"/>
      <c r="J168" s="41"/>
    </row>
    <row r="169" spans="1:11" x14ac:dyDescent="0.25">
      <c r="C169" s="41"/>
      <c r="D169" s="41"/>
      <c r="H169" s="41"/>
      <c r="I169" s="41"/>
      <c r="J169" s="41"/>
    </row>
    <row r="170" spans="1:11" x14ac:dyDescent="0.25">
      <c r="C170" s="41"/>
      <c r="D170" s="41"/>
      <c r="H170" s="41"/>
      <c r="I170" s="41"/>
      <c r="J170" s="41"/>
    </row>
    <row r="171" spans="1:11" x14ac:dyDescent="0.25">
      <c r="C171" s="41"/>
      <c r="D171" s="41"/>
    </row>
    <row r="172" spans="1:11" x14ac:dyDescent="0.25">
      <c r="C172" s="41"/>
      <c r="D172" s="41"/>
    </row>
    <row r="173" spans="1:11" x14ac:dyDescent="0.25">
      <c r="C173" s="41"/>
      <c r="D173" s="41"/>
    </row>
    <row r="174" spans="1:11" x14ac:dyDescent="0.25">
      <c r="C174" s="41"/>
      <c r="D174" s="41"/>
    </row>
    <row r="175" spans="1:11" x14ac:dyDescent="0.25">
      <c r="C175" s="41"/>
      <c r="D175" s="41"/>
    </row>
    <row r="176" spans="1:11" x14ac:dyDescent="0.25">
      <c r="C176" s="41"/>
      <c r="D176" s="41"/>
    </row>
    <row r="177" spans="3:4" x14ac:dyDescent="0.25">
      <c r="C177" s="41"/>
      <c r="D177" s="41"/>
    </row>
    <row r="178" spans="3:4" x14ac:dyDescent="0.25">
      <c r="C178" s="41"/>
      <c r="D178" s="41"/>
    </row>
    <row r="179" spans="3:4" x14ac:dyDescent="0.25">
      <c r="C179" s="41"/>
      <c r="D179" s="41"/>
    </row>
    <row r="180" spans="3:4" x14ac:dyDescent="0.25">
      <c r="C180" s="41"/>
      <c r="D180" s="41"/>
    </row>
    <row r="181" spans="3:4" x14ac:dyDescent="0.25">
      <c r="C181" s="41"/>
      <c r="D181" s="41"/>
    </row>
    <row r="182" spans="3:4" x14ac:dyDescent="0.25">
      <c r="C182" s="41"/>
      <c r="D182" s="41"/>
    </row>
    <row r="183" spans="3:4" x14ac:dyDescent="0.25">
      <c r="C183" s="41"/>
      <c r="D183" s="41"/>
    </row>
    <row r="184" spans="3:4" x14ac:dyDescent="0.25">
      <c r="C184" s="41"/>
      <c r="D184" s="41"/>
    </row>
    <row r="185" spans="3:4" x14ac:dyDescent="0.25">
      <c r="C185" s="41"/>
      <c r="D185" s="41"/>
    </row>
    <row r="186" spans="3:4" x14ac:dyDescent="0.25">
      <c r="C186" s="41"/>
      <c r="D186" s="41"/>
    </row>
    <row r="187" spans="3:4" x14ac:dyDescent="0.25">
      <c r="C187" s="41"/>
      <c r="D187" s="41"/>
    </row>
    <row r="188" spans="3:4" x14ac:dyDescent="0.25">
      <c r="C188" s="41"/>
      <c r="D188" s="41"/>
    </row>
    <row r="189" spans="3:4" x14ac:dyDescent="0.25">
      <c r="C189" s="41"/>
      <c r="D189" s="41"/>
    </row>
    <row r="190" spans="3:4" x14ac:dyDescent="0.25">
      <c r="C190" s="41"/>
      <c r="D190" s="41"/>
    </row>
    <row r="191" spans="3:4" x14ac:dyDescent="0.25">
      <c r="C191" s="41"/>
      <c r="D191" s="41"/>
    </row>
    <row r="192" spans="3:4" x14ac:dyDescent="0.25">
      <c r="C192" s="41"/>
      <c r="D192" s="41"/>
    </row>
    <row r="193" spans="3:4" x14ac:dyDescent="0.25">
      <c r="C193" s="41"/>
      <c r="D193" s="41"/>
    </row>
    <row r="194" spans="3:4" x14ac:dyDescent="0.25">
      <c r="C194" s="41"/>
      <c r="D194" s="41"/>
    </row>
    <row r="195" spans="3:4" x14ac:dyDescent="0.25">
      <c r="C195" s="41"/>
      <c r="D195" s="41"/>
    </row>
    <row r="196" spans="3:4" x14ac:dyDescent="0.25">
      <c r="C196" s="41"/>
      <c r="D196" s="41"/>
    </row>
    <row r="197" spans="3:4" x14ac:dyDescent="0.25">
      <c r="C197" s="41"/>
      <c r="D197" s="41"/>
    </row>
    <row r="198" spans="3:4" x14ac:dyDescent="0.25">
      <c r="C198" s="41"/>
      <c r="D198" s="41"/>
    </row>
    <row r="199" spans="3:4" x14ac:dyDescent="0.25">
      <c r="C199" s="41"/>
      <c r="D199" s="41"/>
    </row>
    <row r="200" spans="3:4" x14ac:dyDescent="0.25">
      <c r="C200" s="41"/>
      <c r="D200" s="41"/>
    </row>
    <row r="201" spans="3:4" x14ac:dyDescent="0.25">
      <c r="C201" s="41"/>
      <c r="D201" s="41"/>
    </row>
    <row r="202" spans="3:4" x14ac:dyDescent="0.25">
      <c r="C202" s="41"/>
      <c r="D202" s="41"/>
    </row>
    <row r="203" spans="3:4" x14ac:dyDescent="0.25">
      <c r="C203" s="41"/>
      <c r="D203" s="41"/>
    </row>
    <row r="204" spans="3:4" x14ac:dyDescent="0.25">
      <c r="C204" s="41"/>
      <c r="D204" s="41"/>
    </row>
    <row r="205" spans="3:4" x14ac:dyDescent="0.25">
      <c r="C205" s="41"/>
      <c r="D205" s="41"/>
    </row>
    <row r="206" spans="3:4" x14ac:dyDescent="0.25">
      <c r="C206" s="41"/>
      <c r="D206" s="41"/>
    </row>
    <row r="207" spans="3:4" x14ac:dyDescent="0.25">
      <c r="C207" s="41"/>
      <c r="D207" s="41"/>
    </row>
    <row r="208" spans="3:4" x14ac:dyDescent="0.25">
      <c r="C208" s="41"/>
      <c r="D208" s="41"/>
    </row>
    <row r="209" spans="3:4" x14ac:dyDescent="0.25">
      <c r="C209" s="41"/>
      <c r="D209" s="41"/>
    </row>
    <row r="210" spans="3:4" x14ac:dyDescent="0.25">
      <c r="C210" s="41"/>
      <c r="D210" s="41"/>
    </row>
    <row r="211" spans="3:4" x14ac:dyDescent="0.25">
      <c r="C211" s="41"/>
      <c r="D211" s="41"/>
    </row>
    <row r="212" spans="3:4" x14ac:dyDescent="0.25">
      <c r="C212" s="41"/>
      <c r="D212" s="41"/>
    </row>
    <row r="213" spans="3:4" x14ac:dyDescent="0.25">
      <c r="C213" s="41"/>
      <c r="D213" s="41"/>
    </row>
    <row r="214" spans="3:4" x14ac:dyDescent="0.25">
      <c r="C214" s="41"/>
      <c r="D214" s="41"/>
    </row>
    <row r="215" spans="3:4" x14ac:dyDescent="0.25">
      <c r="C215" s="41"/>
      <c r="D215" s="41"/>
    </row>
    <row r="216" spans="3:4" x14ac:dyDescent="0.25">
      <c r="C216" s="41"/>
      <c r="D216" s="41"/>
    </row>
    <row r="217" spans="3:4" x14ac:dyDescent="0.25">
      <c r="C217" s="41"/>
      <c r="D217" s="41"/>
    </row>
    <row r="218" spans="3:4" x14ac:dyDescent="0.25">
      <c r="C218" s="41"/>
      <c r="D218" s="41"/>
    </row>
    <row r="219" spans="3:4" x14ac:dyDescent="0.25">
      <c r="C219" s="41"/>
      <c r="D219" s="41"/>
    </row>
    <row r="220" spans="3:4" x14ac:dyDescent="0.25">
      <c r="C220" s="41"/>
      <c r="D220" s="41"/>
    </row>
    <row r="221" spans="3:4" x14ac:dyDescent="0.25">
      <c r="C221" s="41"/>
      <c r="D221" s="41"/>
    </row>
    <row r="222" spans="3:4" x14ac:dyDescent="0.25">
      <c r="C222" s="41"/>
      <c r="D222" s="41"/>
    </row>
    <row r="223" spans="3:4" x14ac:dyDescent="0.25">
      <c r="C223" s="41"/>
      <c r="D223" s="41"/>
    </row>
    <row r="224" spans="3:4" x14ac:dyDescent="0.25">
      <c r="C224" s="41"/>
      <c r="D224" s="41"/>
    </row>
    <row r="225" spans="3:4" x14ac:dyDescent="0.25">
      <c r="C225" s="41"/>
      <c r="D225" s="41"/>
    </row>
    <row r="226" spans="3:4" x14ac:dyDescent="0.25">
      <c r="C226" s="41"/>
      <c r="D226" s="41"/>
    </row>
    <row r="227" spans="3:4" x14ac:dyDescent="0.25">
      <c r="C227" s="41"/>
      <c r="D227" s="41"/>
    </row>
    <row r="228" spans="3:4" x14ac:dyDescent="0.25">
      <c r="C228" s="41"/>
      <c r="D228" s="41"/>
    </row>
    <row r="229" spans="3:4" x14ac:dyDescent="0.25">
      <c r="C229" s="41"/>
      <c r="D229" s="41"/>
    </row>
    <row r="230" spans="3:4" x14ac:dyDescent="0.25">
      <c r="C230" s="41"/>
      <c r="D230" s="41"/>
    </row>
    <row r="231" spans="3:4" x14ac:dyDescent="0.25">
      <c r="C231" s="41"/>
      <c r="D231" s="41"/>
    </row>
    <row r="232" spans="3:4" x14ac:dyDescent="0.25">
      <c r="C232" s="41"/>
      <c r="D232" s="41"/>
    </row>
    <row r="233" spans="3:4" x14ac:dyDescent="0.25">
      <c r="C233" s="41"/>
      <c r="D233" s="41"/>
    </row>
    <row r="234" spans="3:4" x14ac:dyDescent="0.25">
      <c r="C234" s="41"/>
      <c r="D234" s="41"/>
    </row>
    <row r="235" spans="3:4" x14ac:dyDescent="0.25">
      <c r="C235" s="41"/>
      <c r="D235" s="41"/>
    </row>
    <row r="236" spans="3:4" x14ac:dyDescent="0.25">
      <c r="C236" s="41"/>
      <c r="D236" s="41"/>
    </row>
    <row r="237" spans="3:4" x14ac:dyDescent="0.25">
      <c r="C237" s="41"/>
      <c r="D237" s="41"/>
    </row>
  </sheetData>
  <autoFilter ref="A6:L163" xr:uid="{00000000-0009-0000-0000-000005000000}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048576">
    <cfRule type="cellIs" dxfId="8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K237"/>
  <sheetViews>
    <sheetView workbookViewId="0">
      <selection activeCell="C24" sqref="C24:I24"/>
    </sheetView>
  </sheetViews>
  <sheetFormatPr defaultRowHeight="15" x14ac:dyDescent="0.25"/>
  <cols>
    <col min="1" max="1" width="20.42578125" customWidth="1"/>
    <col min="2" max="2" width="11.28515625" customWidth="1"/>
    <col min="4" max="4" width="9.42578125" bestFit="1" customWidth="1"/>
    <col min="7" max="7" width="13.28515625" customWidth="1"/>
    <col min="8" max="8" width="13.7109375" customWidth="1"/>
    <col min="9" max="9" width="10.42578125" bestFit="1" customWidth="1"/>
  </cols>
  <sheetData>
    <row r="1" spans="1:11" x14ac:dyDescent="0.25">
      <c r="A1" s="84" t="s">
        <v>43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18.75" x14ac:dyDescent="0.25">
      <c r="A3" s="85" t="s">
        <v>42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x14ac:dyDescent="0.25">
      <c r="A4" s="46">
        <v>2</v>
      </c>
      <c r="B4" s="46">
        <v>3</v>
      </c>
      <c r="C4" s="46">
        <v>4</v>
      </c>
      <c r="D4" s="46">
        <v>5</v>
      </c>
      <c r="E4" s="46">
        <v>6</v>
      </c>
      <c r="F4" s="46">
        <v>7</v>
      </c>
      <c r="G4" s="46">
        <v>8</v>
      </c>
      <c r="H4" s="46">
        <v>9</v>
      </c>
      <c r="I4" s="39">
        <v>10</v>
      </c>
      <c r="J4" s="38">
        <v>11</v>
      </c>
      <c r="K4" s="46">
        <v>12</v>
      </c>
    </row>
    <row r="5" spans="1:11" ht="15" customHeight="1" x14ac:dyDescent="0.25">
      <c r="A5" s="86" t="s">
        <v>3</v>
      </c>
      <c r="B5" s="84" t="s">
        <v>14</v>
      </c>
      <c r="C5" s="84" t="s">
        <v>15</v>
      </c>
      <c r="D5" s="84"/>
      <c r="E5" s="84"/>
      <c r="F5" s="84"/>
      <c r="G5" s="84"/>
      <c r="H5" s="76" t="s">
        <v>5</v>
      </c>
      <c r="I5" s="80" t="s">
        <v>12</v>
      </c>
      <c r="J5" s="82" t="s">
        <v>13</v>
      </c>
      <c r="K5" s="76" t="s">
        <v>16</v>
      </c>
    </row>
    <row r="6" spans="1:11" ht="45" x14ac:dyDescent="0.25">
      <c r="A6" s="87"/>
      <c r="B6" s="84"/>
      <c r="C6" s="14" t="s">
        <v>17</v>
      </c>
      <c r="D6" s="14" t="s">
        <v>18</v>
      </c>
      <c r="E6" s="46" t="s">
        <v>19</v>
      </c>
      <c r="F6" s="14" t="s">
        <v>11</v>
      </c>
      <c r="G6" s="14" t="s">
        <v>20</v>
      </c>
      <c r="H6" s="76"/>
      <c r="I6" s="81"/>
      <c r="J6" s="83"/>
      <c r="K6" s="76"/>
    </row>
    <row r="7" spans="1:11" x14ac:dyDescent="0.25">
      <c r="A7" s="60"/>
      <c r="B7" s="7">
        <v>0</v>
      </c>
      <c r="C7" s="39">
        <v>63890</v>
      </c>
      <c r="D7" s="39">
        <v>63890</v>
      </c>
      <c r="E7" s="39">
        <f t="shared" ref="E7:E38" si="0">D7-C7</f>
        <v>0</v>
      </c>
      <c r="F7" s="46">
        <v>7.33</v>
      </c>
      <c r="G7" s="39">
        <f t="shared" ref="G7:G38" si="1">F7*E7</f>
        <v>0</v>
      </c>
      <c r="H7" s="9"/>
      <c r="I7" s="39"/>
      <c r="J7" s="38"/>
      <c r="K7" s="39">
        <f>май.25!K7+H7-G7</f>
        <v>0</v>
      </c>
    </row>
    <row r="8" spans="1:11" x14ac:dyDescent="0.25">
      <c r="A8" s="15"/>
      <c r="B8" s="14">
        <v>1</v>
      </c>
      <c r="C8" s="39">
        <v>56081</v>
      </c>
      <c r="D8" s="39">
        <v>56139</v>
      </c>
      <c r="E8" s="39">
        <f t="shared" si="0"/>
        <v>58</v>
      </c>
      <c r="F8" s="46">
        <v>7.33</v>
      </c>
      <c r="G8" s="39">
        <f t="shared" si="1"/>
        <v>425.14</v>
      </c>
      <c r="H8" s="9"/>
      <c r="I8" s="39"/>
      <c r="J8" s="38"/>
      <c r="K8" s="39">
        <f>май.25!K8+H8-G8</f>
        <v>-3761.5299999999993</v>
      </c>
    </row>
    <row r="9" spans="1:11" x14ac:dyDescent="0.25">
      <c r="A9" s="15"/>
      <c r="B9" s="14">
        <v>2</v>
      </c>
      <c r="C9" s="39">
        <v>8288</v>
      </c>
      <c r="D9" s="39">
        <v>8434</v>
      </c>
      <c r="E9" s="39">
        <f t="shared" si="0"/>
        <v>146</v>
      </c>
      <c r="F9" s="46">
        <v>7.33</v>
      </c>
      <c r="G9" s="39">
        <f t="shared" si="1"/>
        <v>1070.18</v>
      </c>
      <c r="H9" s="9"/>
      <c r="I9" s="39"/>
      <c r="J9" s="38"/>
      <c r="K9" s="39">
        <f>май.25!K9+H9-G9</f>
        <v>6377.5299999999988</v>
      </c>
    </row>
    <row r="10" spans="1:11" x14ac:dyDescent="0.25">
      <c r="A10" s="11"/>
      <c r="B10" s="14">
        <v>3</v>
      </c>
      <c r="C10" s="39">
        <v>32149</v>
      </c>
      <c r="D10" s="39">
        <v>32315</v>
      </c>
      <c r="E10" s="39">
        <f t="shared" si="0"/>
        <v>166</v>
      </c>
      <c r="F10" s="46">
        <v>7.33</v>
      </c>
      <c r="G10" s="39">
        <f t="shared" si="1"/>
        <v>1216.78</v>
      </c>
      <c r="H10" s="9">
        <v>10000</v>
      </c>
      <c r="I10" s="39">
        <v>533422</v>
      </c>
      <c r="J10" s="38">
        <v>45813</v>
      </c>
      <c r="K10" s="39">
        <f>май.25!K10+H10-G10</f>
        <v>4026.05</v>
      </c>
    </row>
    <row r="11" spans="1:11" x14ac:dyDescent="0.25">
      <c r="A11" s="11"/>
      <c r="B11" s="14">
        <v>4</v>
      </c>
      <c r="C11" s="39">
        <v>81951</v>
      </c>
      <c r="D11" s="39">
        <v>81951</v>
      </c>
      <c r="E11" s="39">
        <f t="shared" si="0"/>
        <v>0</v>
      </c>
      <c r="F11" s="53">
        <v>0</v>
      </c>
      <c r="G11" s="39">
        <f t="shared" si="1"/>
        <v>0</v>
      </c>
      <c r="H11" s="9"/>
      <c r="I11" s="39"/>
      <c r="J11" s="38"/>
      <c r="K11" s="39">
        <f>май.25!K11+H11-G11</f>
        <v>0</v>
      </c>
    </row>
    <row r="12" spans="1:11" x14ac:dyDescent="0.25">
      <c r="A12" s="11"/>
      <c r="B12" s="14">
        <v>5</v>
      </c>
      <c r="C12" s="39"/>
      <c r="D12" s="39"/>
      <c r="E12" s="39">
        <f t="shared" si="0"/>
        <v>0</v>
      </c>
      <c r="F12" s="46">
        <v>7.33</v>
      </c>
      <c r="G12" s="39">
        <f t="shared" si="1"/>
        <v>0</v>
      </c>
      <c r="H12" s="9"/>
      <c r="I12" s="39"/>
      <c r="J12" s="38"/>
      <c r="K12" s="39">
        <f>май.25!K12+H12-G12</f>
        <v>0</v>
      </c>
    </row>
    <row r="13" spans="1:11" x14ac:dyDescent="0.25">
      <c r="A13" s="11"/>
      <c r="B13" s="14">
        <v>6</v>
      </c>
      <c r="C13" s="39"/>
      <c r="D13" s="39"/>
      <c r="E13" s="39">
        <f t="shared" si="0"/>
        <v>0</v>
      </c>
      <c r="F13" s="46">
        <v>7.33</v>
      </c>
      <c r="G13" s="39">
        <f t="shared" si="1"/>
        <v>0</v>
      </c>
      <c r="H13" s="9"/>
      <c r="I13" s="39"/>
      <c r="J13" s="38"/>
      <c r="K13" s="39">
        <f>май.25!K13+H13-G13</f>
        <v>0</v>
      </c>
    </row>
    <row r="14" spans="1:11" x14ac:dyDescent="0.25">
      <c r="A14" s="14"/>
      <c r="B14" s="14">
        <v>7</v>
      </c>
      <c r="C14" s="39"/>
      <c r="D14" s="39"/>
      <c r="E14" s="39">
        <f t="shared" si="0"/>
        <v>0</v>
      </c>
      <c r="F14" s="46">
        <v>7.33</v>
      </c>
      <c r="G14" s="39">
        <f t="shared" si="1"/>
        <v>0</v>
      </c>
      <c r="H14" s="9"/>
      <c r="I14" s="39"/>
      <c r="J14" s="38"/>
      <c r="K14" s="39">
        <f>май.25!K14+H14-G14</f>
        <v>0</v>
      </c>
    </row>
    <row r="15" spans="1:11" x14ac:dyDescent="0.25">
      <c r="A15" s="14"/>
      <c r="B15" s="14">
        <v>8</v>
      </c>
      <c r="C15" s="39">
        <v>20</v>
      </c>
      <c r="D15" s="39">
        <v>23</v>
      </c>
      <c r="E15" s="39">
        <f t="shared" si="0"/>
        <v>3</v>
      </c>
      <c r="F15" s="46">
        <v>7.33</v>
      </c>
      <c r="G15" s="39">
        <f t="shared" si="1"/>
        <v>21.990000000000002</v>
      </c>
      <c r="H15" s="9"/>
      <c r="I15" s="39"/>
      <c r="J15" s="38"/>
      <c r="K15" s="39">
        <f>май.25!K15+H15-G15</f>
        <v>38.739999999999995</v>
      </c>
    </row>
    <row r="16" spans="1:11" x14ac:dyDescent="0.25">
      <c r="A16" s="14"/>
      <c r="B16" s="14">
        <v>9</v>
      </c>
      <c r="C16" s="39"/>
      <c r="D16" s="39"/>
      <c r="E16" s="39">
        <f t="shared" si="0"/>
        <v>0</v>
      </c>
      <c r="F16" s="46">
        <v>7.33</v>
      </c>
      <c r="G16" s="39">
        <f t="shared" si="1"/>
        <v>0</v>
      </c>
      <c r="H16" s="9"/>
      <c r="I16" s="39"/>
      <c r="J16" s="38"/>
      <c r="K16" s="39">
        <f>май.25!K16+H16-G16</f>
        <v>0</v>
      </c>
    </row>
    <row r="17" spans="1:11" x14ac:dyDescent="0.25">
      <c r="A17" s="11"/>
      <c r="B17" s="14">
        <v>10</v>
      </c>
      <c r="C17" s="39">
        <v>10287</v>
      </c>
      <c r="D17" s="39">
        <v>10287</v>
      </c>
      <c r="E17" s="39">
        <f t="shared" si="0"/>
        <v>0</v>
      </c>
      <c r="F17" s="46">
        <v>7.33</v>
      </c>
      <c r="G17" s="39">
        <f t="shared" si="1"/>
        <v>0</v>
      </c>
      <c r="H17" s="9"/>
      <c r="I17" s="39"/>
      <c r="J17" s="38"/>
      <c r="K17" s="39">
        <f>май.25!K17+H17-G17</f>
        <v>0</v>
      </c>
    </row>
    <row r="18" spans="1:11" x14ac:dyDescent="0.25">
      <c r="A18" s="14"/>
      <c r="B18" s="14">
        <v>11</v>
      </c>
      <c r="C18" s="39"/>
      <c r="D18" s="39"/>
      <c r="E18" s="39">
        <f t="shared" si="0"/>
        <v>0</v>
      </c>
      <c r="F18" s="46">
        <v>7.33</v>
      </c>
      <c r="G18" s="39">
        <f t="shared" si="1"/>
        <v>0</v>
      </c>
      <c r="H18" s="9"/>
      <c r="I18" s="39"/>
      <c r="J18" s="38"/>
      <c r="K18" s="39">
        <f>май.25!K18+H18-G18</f>
        <v>0</v>
      </c>
    </row>
    <row r="19" spans="1:11" x14ac:dyDescent="0.25">
      <c r="A19" s="14"/>
      <c r="B19" s="14">
        <v>12</v>
      </c>
      <c r="C19" s="39">
        <v>17843</v>
      </c>
      <c r="D19" s="39">
        <v>17894</v>
      </c>
      <c r="E19" s="39">
        <f t="shared" si="0"/>
        <v>51</v>
      </c>
      <c r="F19" s="53">
        <v>0</v>
      </c>
      <c r="G19" s="39">
        <f t="shared" si="1"/>
        <v>0</v>
      </c>
      <c r="H19" s="9"/>
      <c r="I19" s="39"/>
      <c r="J19" s="38"/>
      <c r="K19" s="39">
        <f>май.25!K19+H19-G19</f>
        <v>0</v>
      </c>
    </row>
    <row r="20" spans="1:11" x14ac:dyDescent="0.25">
      <c r="A20" s="11"/>
      <c r="B20" s="14">
        <v>13</v>
      </c>
      <c r="C20" s="39">
        <v>24786</v>
      </c>
      <c r="D20" s="39">
        <v>25128</v>
      </c>
      <c r="E20" s="39">
        <f t="shared" si="0"/>
        <v>342</v>
      </c>
      <c r="F20" s="46">
        <v>7.33</v>
      </c>
      <c r="G20" s="39">
        <f t="shared" si="1"/>
        <v>2506.86</v>
      </c>
      <c r="H20" s="9">
        <v>87.96</v>
      </c>
      <c r="I20" s="39">
        <v>3638</v>
      </c>
      <c r="J20" s="38">
        <v>45818</v>
      </c>
      <c r="K20" s="39">
        <f>май.25!K20+H20-G20</f>
        <v>4024.1699999999996</v>
      </c>
    </row>
    <row r="21" spans="1:11" x14ac:dyDescent="0.25">
      <c r="A21" s="15"/>
      <c r="B21" s="14">
        <v>14</v>
      </c>
      <c r="C21" s="39">
        <v>7409</v>
      </c>
      <c r="D21" s="39">
        <v>7550</v>
      </c>
      <c r="E21" s="39">
        <f t="shared" si="0"/>
        <v>141</v>
      </c>
      <c r="F21" s="46">
        <v>7.33</v>
      </c>
      <c r="G21" s="39">
        <f t="shared" si="1"/>
        <v>1033.53</v>
      </c>
      <c r="H21" s="9">
        <v>498.44</v>
      </c>
      <c r="I21" s="39">
        <v>3651</v>
      </c>
      <c r="J21" s="38">
        <v>45818</v>
      </c>
      <c r="K21" s="39">
        <f>май.25!K21+H21-G21</f>
        <v>754.99</v>
      </c>
    </row>
    <row r="22" spans="1:11" x14ac:dyDescent="0.25">
      <c r="A22" s="11"/>
      <c r="B22" s="14">
        <v>15</v>
      </c>
      <c r="C22" s="39">
        <v>37035</v>
      </c>
      <c r="D22" s="39">
        <v>37590</v>
      </c>
      <c r="E22" s="39">
        <f t="shared" si="0"/>
        <v>555</v>
      </c>
      <c r="F22" s="53">
        <v>5.13</v>
      </c>
      <c r="G22" s="39">
        <f t="shared" si="1"/>
        <v>2847.15</v>
      </c>
      <c r="H22" s="9"/>
      <c r="I22" s="39"/>
      <c r="J22" s="38"/>
      <c r="K22" s="39">
        <f>май.25!K22+H22-G22</f>
        <v>-30872.34</v>
      </c>
    </row>
    <row r="23" spans="1:11" x14ac:dyDescent="0.25">
      <c r="A23" s="14"/>
      <c r="B23" s="14">
        <v>16</v>
      </c>
      <c r="C23" s="39">
        <v>5859</v>
      </c>
      <c r="D23" s="39">
        <v>5948</v>
      </c>
      <c r="E23" s="39">
        <f t="shared" si="0"/>
        <v>89</v>
      </c>
      <c r="F23" s="46">
        <v>7.33</v>
      </c>
      <c r="G23" s="39">
        <f t="shared" si="1"/>
        <v>652.37</v>
      </c>
      <c r="H23" s="9"/>
      <c r="I23" s="39"/>
      <c r="J23" s="38"/>
      <c r="K23" s="39">
        <f>май.25!K23+H23-G23</f>
        <v>-2096.38</v>
      </c>
    </row>
    <row r="24" spans="1:11" x14ac:dyDescent="0.25">
      <c r="A24" s="14"/>
      <c r="B24" s="14">
        <v>17</v>
      </c>
      <c r="C24" s="39">
        <v>2619</v>
      </c>
      <c r="D24" s="39">
        <v>2810</v>
      </c>
      <c r="E24" s="39">
        <f t="shared" si="0"/>
        <v>191</v>
      </c>
      <c r="F24" s="53">
        <v>5.13</v>
      </c>
      <c r="G24" s="39">
        <f t="shared" si="1"/>
        <v>979.82999999999993</v>
      </c>
      <c r="H24" s="9"/>
      <c r="I24" s="39"/>
      <c r="J24" s="38"/>
      <c r="K24" s="39">
        <f>май.25!K24+H24-G24</f>
        <v>-2806.1099999999997</v>
      </c>
    </row>
    <row r="25" spans="1:11" x14ac:dyDescent="0.25">
      <c r="A25" s="11"/>
      <c r="B25" s="14">
        <v>18</v>
      </c>
      <c r="C25" s="39">
        <v>2996</v>
      </c>
      <c r="D25" s="39">
        <v>2996</v>
      </c>
      <c r="E25" s="39">
        <f t="shared" si="0"/>
        <v>0</v>
      </c>
      <c r="F25" s="53">
        <v>5.13</v>
      </c>
      <c r="G25" s="39">
        <f t="shared" si="1"/>
        <v>0</v>
      </c>
      <c r="H25" s="9"/>
      <c r="I25" s="39"/>
      <c r="J25" s="38"/>
      <c r="K25" s="39">
        <f>май.25!K25+H25-G25</f>
        <v>1000</v>
      </c>
    </row>
    <row r="26" spans="1:11" x14ac:dyDescent="0.25">
      <c r="A26" s="11"/>
      <c r="B26" s="14">
        <v>19</v>
      </c>
      <c r="C26" s="39">
        <v>47539</v>
      </c>
      <c r="D26" s="39">
        <v>47758</v>
      </c>
      <c r="E26" s="39">
        <f t="shared" si="0"/>
        <v>219</v>
      </c>
      <c r="F26" s="53">
        <v>5.13</v>
      </c>
      <c r="G26" s="39">
        <f t="shared" si="1"/>
        <v>1123.47</v>
      </c>
      <c r="H26" s="9">
        <v>2000</v>
      </c>
      <c r="I26" s="39">
        <v>468210</v>
      </c>
      <c r="J26" s="38">
        <v>45819</v>
      </c>
      <c r="K26" s="39">
        <f>май.25!K26+H26-G26</f>
        <v>165.93000000000006</v>
      </c>
    </row>
    <row r="27" spans="1:11" x14ac:dyDescent="0.25">
      <c r="A27" s="14"/>
      <c r="B27" s="14">
        <v>20</v>
      </c>
      <c r="C27" s="39"/>
      <c r="D27" s="39"/>
      <c r="E27" s="39">
        <f t="shared" si="0"/>
        <v>0</v>
      </c>
      <c r="F27" s="46">
        <v>7.33</v>
      </c>
      <c r="G27" s="39">
        <f t="shared" si="1"/>
        <v>0</v>
      </c>
      <c r="H27" s="9"/>
      <c r="I27" s="39"/>
      <c r="J27" s="38"/>
      <c r="K27" s="39">
        <f>май.25!K27+H27-G27</f>
        <v>0</v>
      </c>
    </row>
    <row r="28" spans="1:11" x14ac:dyDescent="0.25">
      <c r="A28" s="14"/>
      <c r="B28" s="14">
        <v>21</v>
      </c>
      <c r="C28" s="39">
        <v>70317</v>
      </c>
      <c r="D28" s="39">
        <v>70816</v>
      </c>
      <c r="E28" s="39">
        <f t="shared" si="0"/>
        <v>499</v>
      </c>
      <c r="F28" s="53">
        <v>0</v>
      </c>
      <c r="G28" s="39">
        <f t="shared" si="1"/>
        <v>0</v>
      </c>
      <c r="H28" s="9"/>
      <c r="I28" s="39"/>
      <c r="J28" s="38"/>
      <c r="K28" s="39">
        <f>май.25!K28+H28-G28</f>
        <v>0</v>
      </c>
    </row>
    <row r="29" spans="1:11" x14ac:dyDescent="0.25">
      <c r="A29" s="14"/>
      <c r="B29" s="14">
        <v>22</v>
      </c>
      <c r="C29" s="39">
        <v>29085</v>
      </c>
      <c r="D29" s="39">
        <v>29185</v>
      </c>
      <c r="E29" s="39">
        <f t="shared" si="0"/>
        <v>100</v>
      </c>
      <c r="F29" s="53">
        <v>0</v>
      </c>
      <c r="G29" s="39">
        <f t="shared" si="1"/>
        <v>0</v>
      </c>
      <c r="H29" s="9"/>
      <c r="I29" s="39"/>
      <c r="J29" s="38"/>
      <c r="K29" s="39">
        <f>май.25!K29+H29-G29</f>
        <v>0</v>
      </c>
    </row>
    <row r="30" spans="1:11" x14ac:dyDescent="0.25">
      <c r="A30" s="11"/>
      <c r="B30" s="14">
        <v>23</v>
      </c>
      <c r="C30" s="39">
        <v>112202</v>
      </c>
      <c r="D30" s="39">
        <v>112616</v>
      </c>
      <c r="E30" s="39">
        <f t="shared" si="0"/>
        <v>414</v>
      </c>
      <c r="F30" s="53">
        <v>5.13</v>
      </c>
      <c r="G30" s="39">
        <f t="shared" si="1"/>
        <v>2123.8200000000002</v>
      </c>
      <c r="H30" s="9">
        <v>3630</v>
      </c>
      <c r="I30" s="39">
        <v>654609</v>
      </c>
      <c r="J30" s="38">
        <v>45838</v>
      </c>
      <c r="K30" s="39">
        <f>май.25!K30+H30-G30</f>
        <v>5458.8600000000006</v>
      </c>
    </row>
    <row r="31" spans="1:11" x14ac:dyDescent="0.25">
      <c r="A31" s="11"/>
      <c r="B31" s="14">
        <v>24</v>
      </c>
      <c r="C31" s="39">
        <v>7700</v>
      </c>
      <c r="D31" s="39">
        <v>7733</v>
      </c>
      <c r="E31" s="39">
        <f t="shared" si="0"/>
        <v>33</v>
      </c>
      <c r="F31" s="46">
        <v>7.33</v>
      </c>
      <c r="G31" s="39">
        <f t="shared" si="1"/>
        <v>241.89000000000001</v>
      </c>
      <c r="H31" s="9"/>
      <c r="I31" s="39"/>
      <c r="J31" s="38"/>
      <c r="K31" s="39">
        <f>май.25!K31+H31-G31</f>
        <v>-1480.66</v>
      </c>
    </row>
    <row r="32" spans="1:11" x14ac:dyDescent="0.25">
      <c r="A32" s="11"/>
      <c r="B32" s="14">
        <v>25</v>
      </c>
      <c r="C32" s="39">
        <v>3595</v>
      </c>
      <c r="D32" s="39">
        <v>3595</v>
      </c>
      <c r="E32" s="39">
        <f t="shared" si="0"/>
        <v>0</v>
      </c>
      <c r="F32" s="46">
        <v>7.33</v>
      </c>
      <c r="G32" s="39">
        <f t="shared" si="1"/>
        <v>0</v>
      </c>
      <c r="H32" s="9"/>
      <c r="I32" s="39"/>
      <c r="J32" s="38"/>
      <c r="K32" s="39">
        <f>май.25!K32+H32-G32</f>
        <v>-109.95</v>
      </c>
    </row>
    <row r="33" spans="1:11" x14ac:dyDescent="0.25">
      <c r="A33" s="11"/>
      <c r="B33" s="14">
        <v>26</v>
      </c>
      <c r="C33" s="39">
        <v>768</v>
      </c>
      <c r="D33" s="39">
        <v>865</v>
      </c>
      <c r="E33" s="39">
        <f t="shared" si="0"/>
        <v>97</v>
      </c>
      <c r="F33" s="46">
        <v>7.33</v>
      </c>
      <c r="G33" s="39">
        <f t="shared" si="1"/>
        <v>711.01</v>
      </c>
      <c r="H33" s="9"/>
      <c r="I33" s="39"/>
      <c r="J33" s="38"/>
      <c r="K33" s="39">
        <f>май.25!K33+H33-G33</f>
        <v>-1026.2</v>
      </c>
    </row>
    <row r="34" spans="1:11" x14ac:dyDescent="0.25">
      <c r="A34" s="11"/>
      <c r="B34" s="14">
        <v>27</v>
      </c>
      <c r="C34" s="39">
        <v>64309</v>
      </c>
      <c r="D34" s="39">
        <v>64905</v>
      </c>
      <c r="E34" s="39">
        <f t="shared" si="0"/>
        <v>596</v>
      </c>
      <c r="F34" s="53">
        <v>5.13</v>
      </c>
      <c r="G34" s="39">
        <f t="shared" si="1"/>
        <v>3057.48</v>
      </c>
      <c r="H34" s="9">
        <v>20000</v>
      </c>
      <c r="I34" s="39">
        <v>672380</v>
      </c>
      <c r="J34" s="38">
        <v>45814</v>
      </c>
      <c r="K34" s="39">
        <f>май.25!K34+H34-G34</f>
        <v>-5660.2599999999984</v>
      </c>
    </row>
    <row r="35" spans="1:11" x14ac:dyDescent="0.25">
      <c r="A35" s="11"/>
      <c r="B35" s="14">
        <v>28</v>
      </c>
      <c r="C35" s="39">
        <v>83425</v>
      </c>
      <c r="D35" s="39">
        <v>83861</v>
      </c>
      <c r="E35" s="39">
        <f t="shared" si="0"/>
        <v>436</v>
      </c>
      <c r="F35" s="53">
        <v>5.13</v>
      </c>
      <c r="G35" s="39">
        <f t="shared" si="1"/>
        <v>2236.6799999999998</v>
      </c>
      <c r="H35" s="9">
        <v>2500</v>
      </c>
      <c r="I35" s="39">
        <v>260309</v>
      </c>
      <c r="J35" s="38">
        <v>45817</v>
      </c>
      <c r="K35" s="39">
        <f>май.25!K35+H35-G35</f>
        <v>-1813.3999999999996</v>
      </c>
    </row>
    <row r="36" spans="1:11" x14ac:dyDescent="0.25">
      <c r="A36" s="11"/>
      <c r="B36" s="14">
        <v>29</v>
      </c>
      <c r="C36" s="39">
        <v>14206</v>
      </c>
      <c r="D36" s="39">
        <v>14459</v>
      </c>
      <c r="E36" s="39">
        <f t="shared" si="0"/>
        <v>253</v>
      </c>
      <c r="F36" s="46">
        <v>0</v>
      </c>
      <c r="G36" s="39">
        <f t="shared" si="1"/>
        <v>0</v>
      </c>
      <c r="H36" s="9"/>
      <c r="I36" s="39"/>
      <c r="J36" s="38"/>
      <c r="K36" s="39">
        <f>май.25!K36+H36-G36</f>
        <v>0</v>
      </c>
    </row>
    <row r="37" spans="1:11" x14ac:dyDescent="0.25">
      <c r="A37" s="11"/>
      <c r="B37" s="14">
        <v>30</v>
      </c>
      <c r="C37" s="39">
        <v>2891</v>
      </c>
      <c r="D37" s="39">
        <v>3052</v>
      </c>
      <c r="E37" s="39">
        <f t="shared" si="0"/>
        <v>161</v>
      </c>
      <c r="F37" s="46">
        <v>7.33</v>
      </c>
      <c r="G37" s="39">
        <f t="shared" si="1"/>
        <v>1180.1300000000001</v>
      </c>
      <c r="H37" s="9"/>
      <c r="I37" s="39"/>
      <c r="J37" s="38"/>
      <c r="K37" s="39">
        <f>май.25!K37+H37-G37</f>
        <v>3777.95</v>
      </c>
    </row>
    <row r="38" spans="1:11" x14ac:dyDescent="0.25">
      <c r="A38" s="11"/>
      <c r="B38" s="17">
        <v>31</v>
      </c>
      <c r="C38" s="39">
        <v>48800</v>
      </c>
      <c r="D38" s="39">
        <v>48908</v>
      </c>
      <c r="E38" s="39">
        <f t="shared" si="0"/>
        <v>108</v>
      </c>
      <c r="F38" s="46">
        <v>7.33</v>
      </c>
      <c r="G38" s="39">
        <f t="shared" si="1"/>
        <v>791.64</v>
      </c>
      <c r="H38" s="9">
        <v>7330</v>
      </c>
      <c r="I38" s="39">
        <v>643839.165591</v>
      </c>
      <c r="J38" s="38" t="s">
        <v>54</v>
      </c>
      <c r="K38" s="39">
        <f>май.25!K38+H38-G38</f>
        <v>4434.6500000000005</v>
      </c>
    </row>
    <row r="39" spans="1:11" x14ac:dyDescent="0.25">
      <c r="A39" s="11"/>
      <c r="B39" s="14">
        <v>32</v>
      </c>
      <c r="C39" s="39"/>
      <c r="D39" s="39"/>
      <c r="E39" s="39">
        <f t="shared" ref="E39:E70" si="2">D39-C39</f>
        <v>0</v>
      </c>
      <c r="F39" s="46">
        <v>7.33</v>
      </c>
      <c r="G39" s="39">
        <f t="shared" ref="G39:G70" si="3">F39*E39</f>
        <v>0</v>
      </c>
      <c r="H39" s="9"/>
      <c r="I39" s="39"/>
      <c r="J39" s="38"/>
      <c r="K39" s="39">
        <f>май.25!K39+H39-G39</f>
        <v>0</v>
      </c>
    </row>
    <row r="40" spans="1:11" x14ac:dyDescent="0.25">
      <c r="A40" s="11"/>
      <c r="B40" s="14">
        <v>33</v>
      </c>
      <c r="C40" s="39">
        <v>29866</v>
      </c>
      <c r="D40" s="39">
        <v>29988</v>
      </c>
      <c r="E40" s="39">
        <f t="shared" si="2"/>
        <v>122</v>
      </c>
      <c r="F40" s="53">
        <v>5.13</v>
      </c>
      <c r="G40" s="39">
        <f t="shared" si="3"/>
        <v>625.86</v>
      </c>
      <c r="H40" s="9">
        <v>3000</v>
      </c>
      <c r="I40" s="39">
        <v>564132</v>
      </c>
      <c r="J40" s="38">
        <v>45826</v>
      </c>
      <c r="K40" s="39">
        <f>май.25!K40+H40-G40</f>
        <v>6204.2600000000011</v>
      </c>
    </row>
    <row r="41" spans="1:11" x14ac:dyDescent="0.25">
      <c r="A41" s="11"/>
      <c r="B41" s="14">
        <v>34</v>
      </c>
      <c r="C41" s="39"/>
      <c r="D41" s="39"/>
      <c r="E41" s="39">
        <f t="shared" si="2"/>
        <v>0</v>
      </c>
      <c r="F41" s="46">
        <v>7.33</v>
      </c>
      <c r="G41" s="39">
        <f t="shared" si="3"/>
        <v>0</v>
      </c>
      <c r="H41" s="9"/>
      <c r="I41" s="39"/>
      <c r="J41" s="38"/>
      <c r="K41" s="39">
        <f>май.25!K41+H41-G41</f>
        <v>0</v>
      </c>
    </row>
    <row r="42" spans="1:11" x14ac:dyDescent="0.25">
      <c r="A42" s="11"/>
      <c r="B42" s="14">
        <v>35</v>
      </c>
      <c r="C42" s="39">
        <v>8022</v>
      </c>
      <c r="D42" s="39">
        <v>8025</v>
      </c>
      <c r="E42" s="39">
        <f t="shared" si="2"/>
        <v>3</v>
      </c>
      <c r="F42" s="53">
        <v>5.13</v>
      </c>
      <c r="G42" s="39">
        <f t="shared" si="3"/>
        <v>15.39</v>
      </c>
      <c r="H42" s="9"/>
      <c r="I42" s="39"/>
      <c r="J42" s="38"/>
      <c r="K42" s="39">
        <f>май.25!K42+H42-G42</f>
        <v>-35.909999999999997</v>
      </c>
    </row>
    <row r="43" spans="1:11" x14ac:dyDescent="0.25">
      <c r="A43" s="11"/>
      <c r="B43" s="14">
        <v>36</v>
      </c>
      <c r="C43" s="39">
        <v>54532</v>
      </c>
      <c r="D43" s="39">
        <v>54963</v>
      </c>
      <c r="E43" s="39">
        <f t="shared" si="2"/>
        <v>431</v>
      </c>
      <c r="F43" s="53">
        <v>5.13</v>
      </c>
      <c r="G43" s="39">
        <f t="shared" si="3"/>
        <v>2211.0299999999997</v>
      </c>
      <c r="H43" s="9"/>
      <c r="I43" s="39"/>
      <c r="J43" s="38"/>
      <c r="K43" s="39">
        <f>май.25!K43+H43-G43</f>
        <v>-4914.66</v>
      </c>
    </row>
    <row r="44" spans="1:11" x14ac:dyDescent="0.25">
      <c r="A44" s="11"/>
      <c r="B44" s="14">
        <v>37</v>
      </c>
      <c r="C44" s="39">
        <v>23564</v>
      </c>
      <c r="D44" s="39">
        <v>23812</v>
      </c>
      <c r="E44" s="39">
        <f t="shared" si="2"/>
        <v>248</v>
      </c>
      <c r="F44" s="53">
        <v>5.13</v>
      </c>
      <c r="G44" s="39">
        <f t="shared" si="3"/>
        <v>1272.24</v>
      </c>
      <c r="H44" s="9">
        <v>1000</v>
      </c>
      <c r="I44" s="39">
        <v>438120</v>
      </c>
      <c r="J44" s="38">
        <v>45812</v>
      </c>
      <c r="K44" s="39">
        <f>май.25!K44+H44-G44</f>
        <v>-1873.8499999999997</v>
      </c>
    </row>
    <row r="45" spans="1:11" x14ac:dyDescent="0.25">
      <c r="A45" s="11"/>
      <c r="B45" s="14">
        <v>38.39</v>
      </c>
      <c r="C45" s="39"/>
      <c r="D45" s="39"/>
      <c r="E45" s="39">
        <f t="shared" si="2"/>
        <v>0</v>
      </c>
      <c r="F45" s="46">
        <v>7.33</v>
      </c>
      <c r="G45" s="39">
        <f t="shared" si="3"/>
        <v>0</v>
      </c>
      <c r="H45" s="9"/>
      <c r="I45" s="39"/>
      <c r="J45" s="38"/>
      <c r="K45" s="39">
        <f>май.25!K45+H45-G45</f>
        <v>0</v>
      </c>
    </row>
    <row r="46" spans="1:11" x14ac:dyDescent="0.25">
      <c r="A46" s="11"/>
      <c r="B46" s="14">
        <v>40</v>
      </c>
      <c r="C46" s="39">
        <v>194040</v>
      </c>
      <c r="D46" s="39">
        <v>194918</v>
      </c>
      <c r="E46" s="39">
        <f t="shared" si="2"/>
        <v>878</v>
      </c>
      <c r="F46" s="53">
        <v>0</v>
      </c>
      <c r="G46" s="39">
        <f t="shared" si="3"/>
        <v>0</v>
      </c>
      <c r="H46" s="9"/>
      <c r="I46" s="39"/>
      <c r="J46" s="38"/>
      <c r="K46" s="39">
        <f>май.25!K46+H46-G46</f>
        <v>0</v>
      </c>
    </row>
    <row r="47" spans="1:11" x14ac:dyDescent="0.25">
      <c r="A47" s="11"/>
      <c r="B47" s="14">
        <v>41</v>
      </c>
      <c r="C47" s="39">
        <v>84055</v>
      </c>
      <c r="D47" s="39">
        <v>84834</v>
      </c>
      <c r="E47" s="39">
        <f t="shared" si="2"/>
        <v>779</v>
      </c>
      <c r="F47" s="46">
        <v>7.33</v>
      </c>
      <c r="G47" s="39">
        <f t="shared" si="3"/>
        <v>5710.07</v>
      </c>
      <c r="H47" s="9">
        <v>6363</v>
      </c>
      <c r="I47" s="39">
        <v>140595</v>
      </c>
      <c r="J47" s="38">
        <v>45831</v>
      </c>
      <c r="K47" s="39">
        <f>май.25!K47+H47-G47</f>
        <v>7296.4599999999973</v>
      </c>
    </row>
    <row r="48" spans="1:11" x14ac:dyDescent="0.25">
      <c r="A48" s="11"/>
      <c r="B48" s="14">
        <v>42</v>
      </c>
      <c r="C48" s="39">
        <v>240015</v>
      </c>
      <c r="D48" s="39">
        <v>240446</v>
      </c>
      <c r="E48" s="39">
        <f t="shared" si="2"/>
        <v>431</v>
      </c>
      <c r="F48" s="53">
        <v>0</v>
      </c>
      <c r="G48" s="39">
        <f t="shared" si="3"/>
        <v>0</v>
      </c>
      <c r="H48" s="9"/>
      <c r="I48" s="39"/>
      <c r="J48" s="38"/>
      <c r="K48" s="39">
        <f>май.25!K48+H48-G48</f>
        <v>0</v>
      </c>
    </row>
    <row r="49" spans="1:11" x14ac:dyDescent="0.25">
      <c r="A49" s="11"/>
      <c r="B49" s="14">
        <v>43</v>
      </c>
      <c r="C49" s="39">
        <v>142502</v>
      </c>
      <c r="D49" s="39">
        <v>142786</v>
      </c>
      <c r="E49" s="39">
        <f t="shared" si="2"/>
        <v>284</v>
      </c>
      <c r="F49" s="53">
        <v>5.13</v>
      </c>
      <c r="G49" s="39">
        <f t="shared" si="3"/>
        <v>1456.92</v>
      </c>
      <c r="H49" s="9">
        <v>5601.96</v>
      </c>
      <c r="I49" s="39">
        <v>104427</v>
      </c>
      <c r="J49" s="38">
        <v>45813</v>
      </c>
      <c r="K49" s="39">
        <f>май.25!K49+H49-G49</f>
        <v>-1456.9199999999992</v>
      </c>
    </row>
    <row r="50" spans="1:11" x14ac:dyDescent="0.25">
      <c r="A50" s="11"/>
      <c r="B50" s="14">
        <v>44</v>
      </c>
      <c r="C50" s="39"/>
      <c r="D50" s="39"/>
      <c r="E50" s="39">
        <f t="shared" si="2"/>
        <v>0</v>
      </c>
      <c r="F50" s="46">
        <v>7.33</v>
      </c>
      <c r="G50" s="39">
        <f t="shared" si="3"/>
        <v>0</v>
      </c>
      <c r="H50" s="9"/>
      <c r="I50" s="39"/>
      <c r="J50" s="38"/>
      <c r="K50" s="39">
        <f>май.25!K50+H50-G50</f>
        <v>0</v>
      </c>
    </row>
    <row r="51" spans="1:11" x14ac:dyDescent="0.25">
      <c r="A51" s="11"/>
      <c r="B51" s="14">
        <v>45</v>
      </c>
      <c r="C51" s="70">
        <v>27</v>
      </c>
      <c r="D51" s="70">
        <v>27</v>
      </c>
      <c r="E51" s="39">
        <f t="shared" si="2"/>
        <v>0</v>
      </c>
      <c r="F51" s="46">
        <v>7.33</v>
      </c>
      <c r="G51" s="39">
        <f t="shared" si="3"/>
        <v>0</v>
      </c>
      <c r="H51" s="9"/>
      <c r="I51" s="39"/>
      <c r="J51" s="38"/>
      <c r="K51" s="39">
        <f>май.25!K51+H51-G51</f>
        <v>0</v>
      </c>
    </row>
    <row r="52" spans="1:11" x14ac:dyDescent="0.25">
      <c r="A52" s="11"/>
      <c r="B52" s="14">
        <v>46</v>
      </c>
      <c r="C52" s="39">
        <v>29578</v>
      </c>
      <c r="D52" s="39">
        <v>30050</v>
      </c>
      <c r="E52" s="39">
        <f t="shared" si="2"/>
        <v>472</v>
      </c>
      <c r="F52" s="46">
        <v>7.33</v>
      </c>
      <c r="G52" s="39">
        <f t="shared" si="3"/>
        <v>3459.76</v>
      </c>
      <c r="H52" s="9"/>
      <c r="I52" s="39"/>
      <c r="J52" s="38"/>
      <c r="K52" s="39">
        <f>май.25!K52+H52-G52</f>
        <v>21367.029999999992</v>
      </c>
    </row>
    <row r="53" spans="1:11" x14ac:dyDescent="0.25">
      <c r="A53" s="11"/>
      <c r="B53" s="14">
        <v>47</v>
      </c>
      <c r="C53" s="39">
        <v>2089</v>
      </c>
      <c r="D53" s="39">
        <v>2089</v>
      </c>
      <c r="E53" s="39">
        <f t="shared" si="2"/>
        <v>0</v>
      </c>
      <c r="F53" s="46">
        <v>7.33</v>
      </c>
      <c r="G53" s="39">
        <f t="shared" si="3"/>
        <v>0</v>
      </c>
      <c r="H53" s="9"/>
      <c r="I53" s="39"/>
      <c r="J53" s="38"/>
      <c r="K53" s="39">
        <f>май.25!K53+H53-G53</f>
        <v>-7.33</v>
      </c>
    </row>
    <row r="54" spans="1:11" x14ac:dyDescent="0.25">
      <c r="A54" s="11"/>
      <c r="B54" s="14">
        <v>48</v>
      </c>
      <c r="C54" s="39">
        <v>31087</v>
      </c>
      <c r="D54" s="39">
        <v>31201</v>
      </c>
      <c r="E54" s="39">
        <f t="shared" si="2"/>
        <v>114</v>
      </c>
      <c r="F54" s="46">
        <v>7.33</v>
      </c>
      <c r="G54" s="39">
        <f t="shared" si="3"/>
        <v>835.62</v>
      </c>
      <c r="H54" s="9"/>
      <c r="I54" s="39"/>
      <c r="J54" s="38"/>
      <c r="K54" s="39">
        <f>май.25!K54+H54-G54</f>
        <v>-4522.55</v>
      </c>
    </row>
    <row r="55" spans="1:11" x14ac:dyDescent="0.25">
      <c r="A55" s="14"/>
      <c r="B55" s="14">
        <v>49</v>
      </c>
      <c r="C55" s="39">
        <v>77029</v>
      </c>
      <c r="D55" s="39">
        <v>77258</v>
      </c>
      <c r="E55" s="39">
        <f t="shared" si="2"/>
        <v>229</v>
      </c>
      <c r="F55" s="53">
        <v>0</v>
      </c>
      <c r="G55" s="39">
        <f t="shared" si="3"/>
        <v>0</v>
      </c>
      <c r="H55" s="9"/>
      <c r="I55" s="39"/>
      <c r="J55" s="38"/>
      <c r="K55" s="39">
        <f>май.25!K55+H55-G55</f>
        <v>0</v>
      </c>
    </row>
    <row r="56" spans="1:11" x14ac:dyDescent="0.25">
      <c r="A56" s="11"/>
      <c r="B56" s="14">
        <v>50</v>
      </c>
      <c r="C56" s="39">
        <v>2540</v>
      </c>
      <c r="D56" s="39">
        <v>2609</v>
      </c>
      <c r="E56" s="39">
        <f t="shared" si="2"/>
        <v>69</v>
      </c>
      <c r="F56" s="46">
        <v>7.33</v>
      </c>
      <c r="G56" s="39">
        <f t="shared" si="3"/>
        <v>505.77</v>
      </c>
      <c r="H56" s="9"/>
      <c r="I56" s="39"/>
      <c r="J56" s="38"/>
      <c r="K56" s="39">
        <f>май.25!K56+H56-G56</f>
        <v>-586.4</v>
      </c>
    </row>
    <row r="57" spans="1:11" x14ac:dyDescent="0.25">
      <c r="A57" s="11"/>
      <c r="B57" s="14">
        <v>51</v>
      </c>
      <c r="C57" s="39">
        <v>16255</v>
      </c>
      <c r="D57" s="39">
        <v>16408</v>
      </c>
      <c r="E57" s="39">
        <f t="shared" si="2"/>
        <v>153</v>
      </c>
      <c r="F57" s="53">
        <v>0</v>
      </c>
      <c r="G57" s="39">
        <f t="shared" si="3"/>
        <v>0</v>
      </c>
      <c r="H57" s="9"/>
      <c r="I57" s="39"/>
      <c r="J57" s="38"/>
      <c r="K57" s="39">
        <f>май.25!K57+H57-G57</f>
        <v>0</v>
      </c>
    </row>
    <row r="58" spans="1:11" x14ac:dyDescent="0.25">
      <c r="A58" s="11"/>
      <c r="B58" s="14">
        <v>52</v>
      </c>
      <c r="C58" s="39">
        <v>127177</v>
      </c>
      <c r="D58" s="39">
        <v>127502</v>
      </c>
      <c r="E58" s="39">
        <f t="shared" si="2"/>
        <v>325</v>
      </c>
      <c r="F58" s="53">
        <v>0</v>
      </c>
      <c r="G58" s="39">
        <f t="shared" si="3"/>
        <v>0</v>
      </c>
      <c r="H58" s="9"/>
      <c r="I58" s="39"/>
      <c r="J58" s="38"/>
      <c r="K58" s="39">
        <f>май.25!K58+H58-G58</f>
        <v>0</v>
      </c>
    </row>
    <row r="59" spans="1:11" x14ac:dyDescent="0.25">
      <c r="A59" s="11"/>
      <c r="B59" s="14">
        <v>53</v>
      </c>
      <c r="C59" s="39">
        <v>4049</v>
      </c>
      <c r="D59" s="39">
        <v>4102</v>
      </c>
      <c r="E59" s="39">
        <f t="shared" si="2"/>
        <v>53</v>
      </c>
      <c r="F59" s="46">
        <v>7.33</v>
      </c>
      <c r="G59" s="39">
        <f t="shared" si="3"/>
        <v>388.49</v>
      </c>
      <c r="H59" s="9"/>
      <c r="I59" s="39"/>
      <c r="J59" s="38"/>
      <c r="K59" s="39">
        <f>май.25!K59+H59-G59</f>
        <v>-1663.91</v>
      </c>
    </row>
    <row r="60" spans="1:11" x14ac:dyDescent="0.25">
      <c r="A60" s="11"/>
      <c r="B60" s="14">
        <v>54</v>
      </c>
      <c r="C60" s="39">
        <v>259</v>
      </c>
      <c r="D60" s="39">
        <v>259</v>
      </c>
      <c r="E60" s="39">
        <f t="shared" si="2"/>
        <v>0</v>
      </c>
      <c r="F60" s="46">
        <v>7.33</v>
      </c>
      <c r="G60" s="39">
        <f t="shared" si="3"/>
        <v>0</v>
      </c>
      <c r="H60" s="9"/>
      <c r="I60" s="39"/>
      <c r="J60" s="38"/>
      <c r="K60" s="39">
        <f>май.25!K60+H60-G60</f>
        <v>-51.31</v>
      </c>
    </row>
    <row r="61" spans="1:11" x14ac:dyDescent="0.25">
      <c r="A61" s="11"/>
      <c r="B61" s="14">
        <v>55</v>
      </c>
      <c r="C61" s="39">
        <v>78583</v>
      </c>
      <c r="D61" s="39">
        <v>79062</v>
      </c>
      <c r="E61" s="39">
        <f t="shared" si="2"/>
        <v>479</v>
      </c>
      <c r="F61" s="53">
        <v>5.13</v>
      </c>
      <c r="G61" s="39">
        <f t="shared" si="3"/>
        <v>2457.27</v>
      </c>
      <c r="H61" s="9">
        <v>7000</v>
      </c>
      <c r="I61" s="39">
        <v>741556</v>
      </c>
      <c r="J61" s="38">
        <v>45814</v>
      </c>
      <c r="K61" s="39">
        <f>май.25!K61+H61-G61</f>
        <v>-15299.650000000001</v>
      </c>
    </row>
    <row r="62" spans="1:11" x14ac:dyDescent="0.25">
      <c r="A62" s="11"/>
      <c r="B62" s="14">
        <v>56</v>
      </c>
      <c r="C62" s="39">
        <v>7387</v>
      </c>
      <c r="D62" s="39">
        <v>7544</v>
      </c>
      <c r="E62" s="39">
        <f t="shared" si="2"/>
        <v>157</v>
      </c>
      <c r="F62" s="46">
        <v>7.33</v>
      </c>
      <c r="G62" s="39">
        <f t="shared" si="3"/>
        <v>1150.81</v>
      </c>
      <c r="H62" s="9"/>
      <c r="I62" s="39"/>
      <c r="J62" s="38"/>
      <c r="K62" s="39">
        <f>май.25!K62+H62-G62</f>
        <v>-1426.23</v>
      </c>
    </row>
    <row r="63" spans="1:11" x14ac:dyDescent="0.25">
      <c r="A63" s="11"/>
      <c r="B63" s="14">
        <v>57</v>
      </c>
      <c r="C63" s="39">
        <v>106895</v>
      </c>
      <c r="D63" s="39">
        <v>106895</v>
      </c>
      <c r="E63" s="39">
        <f t="shared" si="2"/>
        <v>0</v>
      </c>
      <c r="F63" s="53">
        <v>5.13</v>
      </c>
      <c r="G63" s="39">
        <f t="shared" si="3"/>
        <v>0</v>
      </c>
      <c r="H63" s="9"/>
      <c r="I63" s="39"/>
      <c r="J63" s="38"/>
      <c r="K63" s="39">
        <f>май.25!K63+H63-G63</f>
        <v>0</v>
      </c>
    </row>
    <row r="64" spans="1:11" x14ac:dyDescent="0.25">
      <c r="A64" s="11"/>
      <c r="B64" s="14">
        <v>58</v>
      </c>
      <c r="C64" s="39"/>
      <c r="D64" s="39"/>
      <c r="E64" s="39">
        <f t="shared" si="2"/>
        <v>0</v>
      </c>
      <c r="F64" s="46">
        <v>7.33</v>
      </c>
      <c r="G64" s="39">
        <f t="shared" si="3"/>
        <v>0</v>
      </c>
      <c r="H64" s="9"/>
      <c r="I64" s="39"/>
      <c r="J64" s="38"/>
      <c r="K64" s="39">
        <f>май.25!K64+H64-G64</f>
        <v>0</v>
      </c>
    </row>
    <row r="65" spans="1:11" x14ac:dyDescent="0.25">
      <c r="A65" s="11"/>
      <c r="B65" s="14">
        <v>59</v>
      </c>
      <c r="C65" s="39">
        <v>33499</v>
      </c>
      <c r="D65" s="39">
        <v>33987</v>
      </c>
      <c r="E65" s="39">
        <f t="shared" si="2"/>
        <v>488</v>
      </c>
      <c r="F65" s="46">
        <v>7.33</v>
      </c>
      <c r="G65" s="39">
        <f t="shared" si="3"/>
        <v>3577.04</v>
      </c>
      <c r="H65" s="9">
        <v>2863</v>
      </c>
      <c r="I65" s="39">
        <v>763971</v>
      </c>
      <c r="J65" s="38">
        <v>45819</v>
      </c>
      <c r="K65" s="39">
        <f>май.25!K65+H65-G65</f>
        <v>-301.65000000000055</v>
      </c>
    </row>
    <row r="66" spans="1:11" x14ac:dyDescent="0.25">
      <c r="A66" s="11"/>
      <c r="B66" s="14">
        <v>60</v>
      </c>
      <c r="C66" s="39">
        <v>31159</v>
      </c>
      <c r="D66" s="39">
        <v>31271</v>
      </c>
      <c r="E66" s="39">
        <f t="shared" si="2"/>
        <v>112</v>
      </c>
      <c r="F66" s="53">
        <v>5.13</v>
      </c>
      <c r="G66" s="39">
        <f t="shared" si="3"/>
        <v>574.55999999999995</v>
      </c>
      <c r="H66" s="9">
        <v>410.4</v>
      </c>
      <c r="I66" s="39">
        <v>539858</v>
      </c>
      <c r="J66" s="38">
        <v>45821</v>
      </c>
      <c r="K66" s="39">
        <f>май.25!K66+H66-G66</f>
        <v>-35.899999999999977</v>
      </c>
    </row>
    <row r="67" spans="1:11" x14ac:dyDescent="0.25">
      <c r="A67" s="11"/>
      <c r="B67" s="14">
        <v>61</v>
      </c>
      <c r="C67" s="39">
        <v>95316</v>
      </c>
      <c r="D67" s="39">
        <v>95582</v>
      </c>
      <c r="E67" s="39">
        <f t="shared" si="2"/>
        <v>266</v>
      </c>
      <c r="F67" s="53">
        <v>0</v>
      </c>
      <c r="G67" s="39">
        <f t="shared" si="3"/>
        <v>0</v>
      </c>
      <c r="H67" s="9"/>
      <c r="I67" s="39"/>
      <c r="J67" s="38"/>
      <c r="K67" s="39">
        <f>май.25!K67+H67-G67</f>
        <v>0</v>
      </c>
    </row>
    <row r="68" spans="1:11" x14ac:dyDescent="0.25">
      <c r="A68" s="11"/>
      <c r="B68" s="14">
        <v>62</v>
      </c>
      <c r="C68" s="39">
        <v>15320</v>
      </c>
      <c r="D68" s="39">
        <v>15461</v>
      </c>
      <c r="E68" s="39">
        <f t="shared" si="2"/>
        <v>141</v>
      </c>
      <c r="F68" s="46">
        <v>7.33</v>
      </c>
      <c r="G68" s="39">
        <f t="shared" si="3"/>
        <v>1033.53</v>
      </c>
      <c r="H68" s="9">
        <v>1225</v>
      </c>
      <c r="I68" s="39">
        <v>886057</v>
      </c>
      <c r="J68" s="38">
        <v>45813</v>
      </c>
      <c r="K68" s="39">
        <f>май.25!K68+H68-G68</f>
        <v>7037.18</v>
      </c>
    </row>
    <row r="69" spans="1:11" x14ac:dyDescent="0.25">
      <c r="A69" s="11"/>
      <c r="B69" s="14">
        <v>63</v>
      </c>
      <c r="C69" s="39">
        <v>38321</v>
      </c>
      <c r="D69" s="39">
        <v>38617</v>
      </c>
      <c r="E69" s="39">
        <f t="shared" si="2"/>
        <v>296</v>
      </c>
      <c r="F69" s="53">
        <v>5.13</v>
      </c>
      <c r="G69" s="39">
        <f t="shared" si="3"/>
        <v>1518.48</v>
      </c>
      <c r="H69" s="9">
        <v>1200</v>
      </c>
      <c r="I69" s="39">
        <v>176235</v>
      </c>
      <c r="J69" s="38">
        <v>45817</v>
      </c>
      <c r="K69" s="39">
        <f>май.25!K69+H69-G69</f>
        <v>1631.63</v>
      </c>
    </row>
    <row r="70" spans="1:11" x14ac:dyDescent="0.25">
      <c r="A70" s="11"/>
      <c r="B70" s="14">
        <v>64</v>
      </c>
      <c r="C70" s="39">
        <v>945</v>
      </c>
      <c r="D70" s="39">
        <v>1264</v>
      </c>
      <c r="E70" s="39">
        <f t="shared" si="2"/>
        <v>319</v>
      </c>
      <c r="F70" s="46">
        <v>7.33</v>
      </c>
      <c r="G70" s="39">
        <f t="shared" si="3"/>
        <v>2338.27</v>
      </c>
      <c r="H70" s="9">
        <v>700</v>
      </c>
      <c r="I70" s="39">
        <v>701960</v>
      </c>
      <c r="J70" s="38">
        <v>45826</v>
      </c>
      <c r="K70" s="39">
        <f>май.25!K70+H70-G70</f>
        <v>-2289.08</v>
      </c>
    </row>
    <row r="71" spans="1:11" x14ac:dyDescent="0.25">
      <c r="A71" s="11"/>
      <c r="B71" s="14">
        <v>65</v>
      </c>
      <c r="C71" s="39">
        <v>26325</v>
      </c>
      <c r="D71" s="39">
        <v>26400</v>
      </c>
      <c r="E71" s="39">
        <f t="shared" ref="E71:E102" si="4">D71-C71</f>
        <v>75</v>
      </c>
      <c r="F71" s="53">
        <v>5.13</v>
      </c>
      <c r="G71" s="39">
        <f t="shared" ref="G71:G102" si="5">F71*E71</f>
        <v>384.75</v>
      </c>
      <c r="H71" s="9"/>
      <c r="I71" s="39"/>
      <c r="J71" s="38"/>
      <c r="K71" s="39">
        <f>май.25!K71+H71-G71</f>
        <v>-1169.6399999999999</v>
      </c>
    </row>
    <row r="72" spans="1:11" x14ac:dyDescent="0.25">
      <c r="A72" s="11"/>
      <c r="B72" s="14">
        <v>66</v>
      </c>
      <c r="C72" s="39">
        <v>154281</v>
      </c>
      <c r="D72" s="39">
        <v>154394</v>
      </c>
      <c r="E72" s="39">
        <f t="shared" si="4"/>
        <v>113</v>
      </c>
      <c r="F72" s="53">
        <v>0</v>
      </c>
      <c r="G72" s="39">
        <f t="shared" si="5"/>
        <v>0</v>
      </c>
      <c r="H72" s="9"/>
      <c r="I72" s="39"/>
      <c r="J72" s="38"/>
      <c r="K72" s="39">
        <f>май.25!K72+H72-G72</f>
        <v>0</v>
      </c>
    </row>
    <row r="73" spans="1:11" x14ac:dyDescent="0.25">
      <c r="A73" s="14"/>
      <c r="B73" s="14">
        <v>67</v>
      </c>
      <c r="C73" s="39">
        <v>11524</v>
      </c>
      <c r="D73" s="39">
        <v>11639</v>
      </c>
      <c r="E73" s="39">
        <f t="shared" si="4"/>
        <v>115</v>
      </c>
      <c r="F73" s="53">
        <v>5.13</v>
      </c>
      <c r="G73" s="39">
        <f t="shared" si="5"/>
        <v>589.94999999999993</v>
      </c>
      <c r="H73" s="9"/>
      <c r="I73" s="39"/>
      <c r="J73" s="38"/>
      <c r="K73" s="39">
        <f>май.25!K73+H73-G73</f>
        <v>2115.7200000000007</v>
      </c>
    </row>
    <row r="74" spans="1:11" x14ac:dyDescent="0.25">
      <c r="A74" s="11"/>
      <c r="B74" s="14">
        <v>68</v>
      </c>
      <c r="C74" s="39"/>
      <c r="D74" s="39"/>
      <c r="E74" s="39">
        <f t="shared" si="4"/>
        <v>0</v>
      </c>
      <c r="F74" s="46">
        <v>7.33</v>
      </c>
      <c r="G74" s="39">
        <f t="shared" si="5"/>
        <v>0</v>
      </c>
      <c r="H74" s="9"/>
      <c r="I74" s="39"/>
      <c r="J74" s="38"/>
      <c r="K74" s="39">
        <f>май.25!K74+H74-G74</f>
        <v>0</v>
      </c>
    </row>
    <row r="75" spans="1:11" x14ac:dyDescent="0.25">
      <c r="A75" s="11"/>
      <c r="B75" s="14">
        <v>69</v>
      </c>
      <c r="C75" s="39">
        <v>10666</v>
      </c>
      <c r="D75" s="39">
        <v>10666</v>
      </c>
      <c r="E75" s="39">
        <f t="shared" si="4"/>
        <v>0</v>
      </c>
      <c r="F75" s="46">
        <v>7.33</v>
      </c>
      <c r="G75" s="39">
        <f t="shared" si="5"/>
        <v>0</v>
      </c>
      <c r="H75" s="9"/>
      <c r="I75" s="39"/>
      <c r="J75" s="38"/>
      <c r="K75" s="39">
        <f>май.25!K75+H75-G75</f>
        <v>-7.33</v>
      </c>
    </row>
    <row r="76" spans="1:11" x14ac:dyDescent="0.25">
      <c r="A76" s="11"/>
      <c r="B76" s="14">
        <v>70</v>
      </c>
      <c r="C76" s="39">
        <v>151876</v>
      </c>
      <c r="D76" s="39">
        <v>152030</v>
      </c>
      <c r="E76" s="39">
        <f t="shared" si="4"/>
        <v>154</v>
      </c>
      <c r="F76" s="46">
        <v>7.33</v>
      </c>
      <c r="G76" s="39">
        <f t="shared" si="5"/>
        <v>1128.82</v>
      </c>
      <c r="H76" s="9"/>
      <c r="I76" s="39"/>
      <c r="J76" s="38"/>
      <c r="K76" s="39">
        <f>май.25!K76+H76-G76</f>
        <v>-636.92000000000053</v>
      </c>
    </row>
    <row r="77" spans="1:11" x14ac:dyDescent="0.25">
      <c r="A77" s="11"/>
      <c r="B77" s="14">
        <v>71</v>
      </c>
      <c r="C77" s="39">
        <v>71401</v>
      </c>
      <c r="D77" s="39">
        <v>71885</v>
      </c>
      <c r="E77" s="39">
        <f t="shared" si="4"/>
        <v>484</v>
      </c>
      <c r="F77" s="46">
        <v>7.33</v>
      </c>
      <c r="G77" s="39">
        <f t="shared" si="5"/>
        <v>3547.7200000000003</v>
      </c>
      <c r="H77" s="9">
        <v>3500</v>
      </c>
      <c r="I77" s="39">
        <v>1093</v>
      </c>
      <c r="J77" s="38">
        <v>45810</v>
      </c>
      <c r="K77" s="39">
        <f>май.25!K77+H77-G77</f>
        <v>3390.54</v>
      </c>
    </row>
    <row r="78" spans="1:11" x14ac:dyDescent="0.25">
      <c r="A78" s="11"/>
      <c r="B78" s="14">
        <v>72</v>
      </c>
      <c r="C78" s="39"/>
      <c r="D78" s="39"/>
      <c r="E78" s="39">
        <f t="shared" si="4"/>
        <v>0</v>
      </c>
      <c r="F78" s="46">
        <v>7.33</v>
      </c>
      <c r="G78" s="39">
        <f t="shared" si="5"/>
        <v>0</v>
      </c>
      <c r="H78" s="9"/>
      <c r="I78" s="39"/>
      <c r="J78" s="38"/>
      <c r="K78" s="39">
        <f>май.25!K78+H78-G78</f>
        <v>0</v>
      </c>
    </row>
    <row r="79" spans="1:11" x14ac:dyDescent="0.25">
      <c r="A79" s="11"/>
      <c r="B79" s="14">
        <v>73</v>
      </c>
      <c r="C79" s="39"/>
      <c r="D79" s="39"/>
      <c r="E79" s="39">
        <f t="shared" si="4"/>
        <v>0</v>
      </c>
      <c r="F79" s="46">
        <v>7.33</v>
      </c>
      <c r="G79" s="39">
        <f t="shared" si="5"/>
        <v>0</v>
      </c>
      <c r="H79" s="9"/>
      <c r="I79" s="39"/>
      <c r="J79" s="38"/>
      <c r="K79" s="39">
        <f>май.25!K79+H79-G79</f>
        <v>0</v>
      </c>
    </row>
    <row r="80" spans="1:11" x14ac:dyDescent="0.25">
      <c r="A80" s="11"/>
      <c r="B80" s="14">
        <v>74</v>
      </c>
      <c r="C80" s="39">
        <v>119440</v>
      </c>
      <c r="D80" s="39">
        <v>119962</v>
      </c>
      <c r="E80" s="39">
        <f t="shared" si="4"/>
        <v>522</v>
      </c>
      <c r="F80" s="53">
        <v>0</v>
      </c>
      <c r="G80" s="39">
        <f t="shared" si="5"/>
        <v>0</v>
      </c>
      <c r="H80" s="9"/>
      <c r="I80" s="39"/>
      <c r="J80" s="38"/>
      <c r="K80" s="39">
        <f>май.25!K80+H80-G80</f>
        <v>0</v>
      </c>
    </row>
    <row r="81" spans="1:11" x14ac:dyDescent="0.25">
      <c r="A81" s="11"/>
      <c r="B81" s="14">
        <v>75</v>
      </c>
      <c r="C81" s="39">
        <v>197</v>
      </c>
      <c r="D81" s="39">
        <v>197</v>
      </c>
      <c r="E81" s="39">
        <f t="shared" si="4"/>
        <v>0</v>
      </c>
      <c r="F81" s="46">
        <v>7.33</v>
      </c>
      <c r="G81" s="39">
        <f t="shared" si="5"/>
        <v>0</v>
      </c>
      <c r="H81" s="9">
        <v>150</v>
      </c>
      <c r="I81" s="39">
        <v>639508</v>
      </c>
      <c r="J81" s="38">
        <v>45819</v>
      </c>
      <c r="K81" s="39">
        <f>май.25!K81+H81-G81</f>
        <v>25.39</v>
      </c>
    </row>
    <row r="82" spans="1:11" x14ac:dyDescent="0.25">
      <c r="A82" s="11"/>
      <c r="B82" s="14">
        <v>76</v>
      </c>
      <c r="C82" s="39">
        <v>127008</v>
      </c>
      <c r="D82" s="39">
        <v>127344</v>
      </c>
      <c r="E82" s="39">
        <f t="shared" si="4"/>
        <v>336</v>
      </c>
      <c r="F82" s="53">
        <v>5.13</v>
      </c>
      <c r="G82" s="39">
        <f t="shared" si="5"/>
        <v>1723.68</v>
      </c>
      <c r="H82" s="9">
        <v>3585.87</v>
      </c>
      <c r="I82" s="39">
        <v>516859</v>
      </c>
      <c r="J82" s="38">
        <v>45813</v>
      </c>
      <c r="K82" s="39">
        <f>май.25!K82+H82-G82</f>
        <v>4650.1100000000006</v>
      </c>
    </row>
    <row r="83" spans="1:11" x14ac:dyDescent="0.25">
      <c r="A83" s="11"/>
      <c r="B83" s="14">
        <v>77</v>
      </c>
      <c r="C83" s="39">
        <v>37264</v>
      </c>
      <c r="D83" s="39">
        <v>37427</v>
      </c>
      <c r="E83" s="39">
        <f t="shared" si="4"/>
        <v>163</v>
      </c>
      <c r="F83" s="53">
        <v>5.13</v>
      </c>
      <c r="G83" s="39">
        <f t="shared" si="5"/>
        <v>836.18999999999994</v>
      </c>
      <c r="H83" s="9">
        <v>4000</v>
      </c>
      <c r="I83" s="39">
        <v>5668.2889359999999</v>
      </c>
      <c r="J83" s="38" t="s">
        <v>55</v>
      </c>
      <c r="K83" s="39">
        <f>май.25!K83+H83-G83</f>
        <v>2817.2999999999997</v>
      </c>
    </row>
    <row r="84" spans="1:11" x14ac:dyDescent="0.25">
      <c r="A84" s="11"/>
      <c r="B84" s="14">
        <v>78</v>
      </c>
      <c r="C84" s="39"/>
      <c r="D84" s="39"/>
      <c r="E84" s="39">
        <f t="shared" si="4"/>
        <v>0</v>
      </c>
      <c r="F84" s="46">
        <v>7.33</v>
      </c>
      <c r="G84" s="39">
        <f t="shared" si="5"/>
        <v>0</v>
      </c>
      <c r="H84" s="9"/>
      <c r="I84" s="39"/>
      <c r="J84" s="38"/>
      <c r="K84" s="39">
        <f>май.25!K84+H84-G84</f>
        <v>0</v>
      </c>
    </row>
    <row r="85" spans="1:11" x14ac:dyDescent="0.25">
      <c r="A85" s="11"/>
      <c r="B85" s="14">
        <v>79</v>
      </c>
      <c r="C85" s="39">
        <v>14125</v>
      </c>
      <c r="D85" s="39">
        <v>14186</v>
      </c>
      <c r="E85" s="39">
        <f t="shared" si="4"/>
        <v>61</v>
      </c>
      <c r="F85" s="53">
        <v>0</v>
      </c>
      <c r="G85" s="39">
        <f t="shared" si="5"/>
        <v>0</v>
      </c>
      <c r="H85" s="9"/>
      <c r="I85" s="39"/>
      <c r="J85" s="38"/>
      <c r="K85" s="39">
        <f>май.25!K85+H85-G85</f>
        <v>0</v>
      </c>
    </row>
    <row r="86" spans="1:11" x14ac:dyDescent="0.25">
      <c r="A86" s="14"/>
      <c r="B86" s="14">
        <v>80</v>
      </c>
      <c r="C86" s="39"/>
      <c r="D86" s="39"/>
      <c r="E86" s="39">
        <f t="shared" si="4"/>
        <v>0</v>
      </c>
      <c r="F86" s="46">
        <v>7.33</v>
      </c>
      <c r="G86" s="39">
        <f t="shared" si="5"/>
        <v>0</v>
      </c>
      <c r="H86" s="9"/>
      <c r="I86" s="39"/>
      <c r="J86" s="38"/>
      <c r="K86" s="39">
        <f>май.25!K86+H86-G86</f>
        <v>0</v>
      </c>
    </row>
    <row r="87" spans="1:11" x14ac:dyDescent="0.25">
      <c r="A87" s="14"/>
      <c r="B87" s="14">
        <v>81</v>
      </c>
      <c r="C87" s="39">
        <v>55296</v>
      </c>
      <c r="D87" s="39">
        <v>55518</v>
      </c>
      <c r="E87" s="39">
        <f t="shared" si="4"/>
        <v>222</v>
      </c>
      <c r="F87" s="46">
        <v>7.33</v>
      </c>
      <c r="G87" s="39">
        <f t="shared" si="5"/>
        <v>1627.26</v>
      </c>
      <c r="H87" s="9"/>
      <c r="I87" s="39"/>
      <c r="J87" s="38"/>
      <c r="K87" s="39">
        <f>май.25!K87+H87-G87</f>
        <v>7204.49</v>
      </c>
    </row>
    <row r="88" spans="1:11" x14ac:dyDescent="0.25">
      <c r="A88" s="11"/>
      <c r="B88" s="14">
        <v>82</v>
      </c>
      <c r="C88" s="39">
        <v>6038</v>
      </c>
      <c r="D88" s="39">
        <v>6077</v>
      </c>
      <c r="E88" s="39">
        <f t="shared" si="4"/>
        <v>39</v>
      </c>
      <c r="F88" s="46">
        <v>7.33</v>
      </c>
      <c r="G88" s="39">
        <f t="shared" si="5"/>
        <v>285.87</v>
      </c>
      <c r="H88" s="9"/>
      <c r="I88" s="39"/>
      <c r="J88" s="38"/>
      <c r="K88" s="39">
        <f>май.25!K88+H88-G88</f>
        <v>1143.19</v>
      </c>
    </row>
    <row r="89" spans="1:11" x14ac:dyDescent="0.25">
      <c r="A89" s="11"/>
      <c r="B89" s="14">
        <v>83</v>
      </c>
      <c r="C89" s="39"/>
      <c r="D89" s="39"/>
      <c r="E89" s="39">
        <f t="shared" si="4"/>
        <v>0</v>
      </c>
      <c r="F89" s="46">
        <v>7.33</v>
      </c>
      <c r="G89" s="39">
        <f t="shared" si="5"/>
        <v>0</v>
      </c>
      <c r="H89" s="9"/>
      <c r="I89" s="39"/>
      <c r="J89" s="38"/>
      <c r="K89" s="39">
        <f>май.25!K89+H89-G89</f>
        <v>0</v>
      </c>
    </row>
    <row r="90" spans="1:11" x14ac:dyDescent="0.25">
      <c r="A90" s="11"/>
      <c r="B90" s="14">
        <v>84</v>
      </c>
      <c r="C90" s="39">
        <v>3240</v>
      </c>
      <c r="D90" s="39">
        <v>3338</v>
      </c>
      <c r="E90" s="39">
        <f t="shared" si="4"/>
        <v>98</v>
      </c>
      <c r="F90" s="46">
        <v>7.33</v>
      </c>
      <c r="G90" s="39">
        <f t="shared" si="5"/>
        <v>718.34</v>
      </c>
      <c r="H90" s="9"/>
      <c r="I90" s="39"/>
      <c r="J90" s="38"/>
      <c r="K90" s="39">
        <f>май.25!K90+H90-G90</f>
        <v>-3027.29</v>
      </c>
    </row>
    <row r="91" spans="1:11" x14ac:dyDescent="0.25">
      <c r="A91" s="11"/>
      <c r="B91" s="14">
        <v>85</v>
      </c>
      <c r="C91" s="39"/>
      <c r="D91" s="39"/>
      <c r="E91" s="39">
        <f t="shared" si="4"/>
        <v>0</v>
      </c>
      <c r="F91" s="46">
        <v>7.33</v>
      </c>
      <c r="G91" s="39">
        <f t="shared" si="5"/>
        <v>0</v>
      </c>
      <c r="H91" s="9"/>
      <c r="I91" s="39"/>
      <c r="J91" s="38"/>
      <c r="K91" s="39">
        <f>май.25!K91+H91-G91</f>
        <v>0</v>
      </c>
    </row>
    <row r="92" spans="1:11" x14ac:dyDescent="0.25">
      <c r="A92" s="11"/>
      <c r="B92" s="14">
        <v>86</v>
      </c>
      <c r="C92" s="39">
        <v>16032</v>
      </c>
      <c r="D92" s="39">
        <v>16225</v>
      </c>
      <c r="E92" s="39">
        <f t="shared" si="4"/>
        <v>193</v>
      </c>
      <c r="F92" s="61">
        <v>0</v>
      </c>
      <c r="G92" s="39">
        <f t="shared" si="5"/>
        <v>0</v>
      </c>
      <c r="H92" s="9"/>
      <c r="I92" s="39"/>
      <c r="J92" s="38"/>
      <c r="K92" s="39">
        <f>май.25!K92+H92-G92</f>
        <v>0</v>
      </c>
    </row>
    <row r="93" spans="1:11" x14ac:dyDescent="0.25">
      <c r="A93" s="11"/>
      <c r="B93" s="14">
        <v>87</v>
      </c>
      <c r="C93" s="39">
        <v>20529</v>
      </c>
      <c r="D93" s="39">
        <v>20694</v>
      </c>
      <c r="E93" s="39">
        <f t="shared" si="4"/>
        <v>165</v>
      </c>
      <c r="F93" s="46">
        <v>7.33</v>
      </c>
      <c r="G93" s="39">
        <f t="shared" si="5"/>
        <v>1209.45</v>
      </c>
      <c r="H93" s="9">
        <v>5714</v>
      </c>
      <c r="I93" s="39">
        <v>397343</v>
      </c>
      <c r="J93" s="38">
        <v>45810</v>
      </c>
      <c r="K93" s="39">
        <f>май.25!K93+H93-G93</f>
        <v>4048.8499999999995</v>
      </c>
    </row>
    <row r="94" spans="1:11" x14ac:dyDescent="0.25">
      <c r="A94" s="11"/>
      <c r="B94" s="14">
        <v>88</v>
      </c>
      <c r="C94" s="39">
        <v>75544</v>
      </c>
      <c r="D94" s="39">
        <v>75990</v>
      </c>
      <c r="E94" s="39">
        <f t="shared" si="4"/>
        <v>446</v>
      </c>
      <c r="F94" s="46">
        <v>7.33</v>
      </c>
      <c r="G94" s="39">
        <f t="shared" si="5"/>
        <v>3269.18</v>
      </c>
      <c r="H94" s="9"/>
      <c r="I94" s="39"/>
      <c r="J94" s="38"/>
      <c r="K94" s="39">
        <f>май.25!K94+H94-G94</f>
        <v>4604.4800000000014</v>
      </c>
    </row>
    <row r="95" spans="1:11" x14ac:dyDescent="0.25">
      <c r="A95" s="11"/>
      <c r="B95" s="14">
        <v>89</v>
      </c>
      <c r="C95" s="39">
        <v>87103</v>
      </c>
      <c r="D95" s="39">
        <v>87607</v>
      </c>
      <c r="E95" s="39">
        <f t="shared" si="4"/>
        <v>504</v>
      </c>
      <c r="F95" s="46">
        <v>7.33</v>
      </c>
      <c r="G95" s="39">
        <f t="shared" si="5"/>
        <v>3694.32</v>
      </c>
      <c r="H95" s="9">
        <v>10247.34</v>
      </c>
      <c r="I95" s="39">
        <v>722851</v>
      </c>
      <c r="J95" s="38">
        <v>45819</v>
      </c>
      <c r="K95" s="39">
        <f>май.25!K95+H95-G95</f>
        <v>11837.95</v>
      </c>
    </row>
    <row r="96" spans="1:11" x14ac:dyDescent="0.25">
      <c r="A96" s="11"/>
      <c r="B96" s="14">
        <v>90</v>
      </c>
      <c r="C96" s="39">
        <v>12178</v>
      </c>
      <c r="D96" s="39">
        <v>12178</v>
      </c>
      <c r="E96" s="39">
        <f t="shared" si="4"/>
        <v>0</v>
      </c>
      <c r="F96" s="46">
        <v>7.33</v>
      </c>
      <c r="G96" s="39">
        <f t="shared" si="5"/>
        <v>0</v>
      </c>
      <c r="H96" s="9"/>
      <c r="I96" s="39"/>
      <c r="J96" s="38"/>
      <c r="K96" s="39">
        <f>май.25!K96+H96-G96</f>
        <v>0</v>
      </c>
    </row>
    <row r="97" spans="1:11" x14ac:dyDescent="0.25">
      <c r="A97" s="11"/>
      <c r="B97" s="14">
        <v>91</v>
      </c>
      <c r="C97" s="39">
        <v>625</v>
      </c>
      <c r="D97" s="39">
        <v>628</v>
      </c>
      <c r="E97" s="39">
        <f t="shared" si="4"/>
        <v>3</v>
      </c>
      <c r="F97" s="46">
        <v>7.33</v>
      </c>
      <c r="G97" s="39">
        <f t="shared" si="5"/>
        <v>21.990000000000002</v>
      </c>
      <c r="H97" s="9"/>
      <c r="I97" s="39"/>
      <c r="J97" s="38"/>
      <c r="K97" s="39">
        <f>май.25!K97+H97-G97</f>
        <v>-168.59</v>
      </c>
    </row>
    <row r="98" spans="1:11" x14ac:dyDescent="0.25">
      <c r="A98" s="11"/>
      <c r="B98" s="14">
        <v>92</v>
      </c>
      <c r="C98" s="39">
        <v>1121</v>
      </c>
      <c r="D98" s="39">
        <v>1122</v>
      </c>
      <c r="E98" s="39">
        <f t="shared" si="4"/>
        <v>1</v>
      </c>
      <c r="F98" s="46">
        <v>7.33</v>
      </c>
      <c r="G98" s="39">
        <f t="shared" si="5"/>
        <v>7.33</v>
      </c>
      <c r="H98" s="9"/>
      <c r="I98" s="39"/>
      <c r="J98" s="38"/>
      <c r="K98" s="39">
        <f>май.25!K98+H98-G98</f>
        <v>-7.33</v>
      </c>
    </row>
    <row r="99" spans="1:11" x14ac:dyDescent="0.25">
      <c r="A99" s="11"/>
      <c r="B99" s="14">
        <v>93</v>
      </c>
      <c r="C99" s="39"/>
      <c r="D99" s="39"/>
      <c r="E99" s="39">
        <f t="shared" si="4"/>
        <v>0</v>
      </c>
      <c r="F99" s="46">
        <v>7.33</v>
      </c>
      <c r="G99" s="39">
        <f t="shared" si="5"/>
        <v>0</v>
      </c>
      <c r="H99" s="9"/>
      <c r="I99" s="39"/>
      <c r="J99" s="38"/>
      <c r="K99" s="39">
        <f>май.25!K99+H99-G99</f>
        <v>0</v>
      </c>
    </row>
    <row r="100" spans="1:11" x14ac:dyDescent="0.25">
      <c r="A100" s="14"/>
      <c r="B100" s="14">
        <v>94</v>
      </c>
      <c r="C100" s="39">
        <v>15184</v>
      </c>
      <c r="D100" s="39">
        <v>15464</v>
      </c>
      <c r="E100" s="39">
        <f t="shared" si="4"/>
        <v>280</v>
      </c>
      <c r="F100" s="46">
        <v>7.33</v>
      </c>
      <c r="G100" s="39">
        <f t="shared" si="5"/>
        <v>2052.4</v>
      </c>
      <c r="H100" s="9"/>
      <c r="I100" s="39"/>
      <c r="J100" s="38"/>
      <c r="K100" s="39">
        <f>май.25!K100+H100-G100</f>
        <v>-6384.43</v>
      </c>
    </row>
    <row r="101" spans="1:11" x14ac:dyDescent="0.25">
      <c r="A101" s="11"/>
      <c r="B101" s="14">
        <v>95</v>
      </c>
      <c r="C101" s="39"/>
      <c r="D101" s="39"/>
      <c r="E101" s="39">
        <f t="shared" si="4"/>
        <v>0</v>
      </c>
      <c r="F101" s="46">
        <v>7.33</v>
      </c>
      <c r="G101" s="39">
        <f t="shared" si="5"/>
        <v>0</v>
      </c>
      <c r="H101" s="9"/>
      <c r="I101" s="39"/>
      <c r="J101" s="38"/>
      <c r="K101" s="39">
        <f>май.25!K101+H101-G101</f>
        <v>0</v>
      </c>
    </row>
    <row r="102" spans="1:11" x14ac:dyDescent="0.25">
      <c r="A102" s="11"/>
      <c r="B102" s="14">
        <v>96</v>
      </c>
      <c r="C102" s="39">
        <v>56168</v>
      </c>
      <c r="D102" s="39">
        <v>56479</v>
      </c>
      <c r="E102" s="39">
        <f t="shared" si="4"/>
        <v>311</v>
      </c>
      <c r="F102" s="53">
        <v>0</v>
      </c>
      <c r="G102" s="39">
        <f t="shared" si="5"/>
        <v>0</v>
      </c>
      <c r="H102" s="9"/>
      <c r="I102" s="39"/>
      <c r="J102" s="38"/>
      <c r="K102" s="39">
        <f>май.25!K102+H102-G102</f>
        <v>0</v>
      </c>
    </row>
    <row r="103" spans="1:11" x14ac:dyDescent="0.25">
      <c r="A103" s="11"/>
      <c r="B103" s="14">
        <v>97</v>
      </c>
      <c r="C103" s="39">
        <v>63372</v>
      </c>
      <c r="D103" s="39">
        <v>63630</v>
      </c>
      <c r="E103" s="39">
        <f t="shared" ref="E103:E125" si="6">D103-C103</f>
        <v>258</v>
      </c>
      <c r="F103" s="46">
        <v>7.33</v>
      </c>
      <c r="G103" s="39">
        <f t="shared" ref="G103:G125" si="7">F103*E103</f>
        <v>1891.14</v>
      </c>
      <c r="H103" s="9"/>
      <c r="I103" s="39"/>
      <c r="J103" s="38"/>
      <c r="K103" s="39">
        <f>май.25!K103+H103-G103</f>
        <v>-13831.71</v>
      </c>
    </row>
    <row r="104" spans="1:11" x14ac:dyDescent="0.25">
      <c r="A104" s="11"/>
      <c r="B104" s="14">
        <v>98</v>
      </c>
      <c r="C104" s="39">
        <v>26033</v>
      </c>
      <c r="D104" s="39">
        <v>26198</v>
      </c>
      <c r="E104" s="39">
        <f t="shared" si="6"/>
        <v>165</v>
      </c>
      <c r="F104" s="61">
        <v>5.13</v>
      </c>
      <c r="G104" s="39">
        <f t="shared" si="7"/>
        <v>846.44999999999993</v>
      </c>
      <c r="H104" s="9">
        <v>1900</v>
      </c>
      <c r="I104" s="39">
        <v>202032</v>
      </c>
      <c r="J104" s="38">
        <v>45817</v>
      </c>
      <c r="K104" s="39">
        <f>май.25!K104+H104-G104</f>
        <v>276.28000000000054</v>
      </c>
    </row>
    <row r="105" spans="1:11" x14ac:dyDescent="0.25">
      <c r="A105" s="11"/>
      <c r="B105" s="14">
        <v>99</v>
      </c>
      <c r="C105" s="39">
        <v>137693</v>
      </c>
      <c r="D105" s="39">
        <v>138398</v>
      </c>
      <c r="E105" s="39">
        <f t="shared" si="6"/>
        <v>705</v>
      </c>
      <c r="F105" s="61">
        <v>5.13</v>
      </c>
      <c r="G105" s="39">
        <f t="shared" si="7"/>
        <v>3616.65</v>
      </c>
      <c r="H105" s="9">
        <v>3027</v>
      </c>
      <c r="I105" s="39">
        <v>399360</v>
      </c>
      <c r="J105" s="38">
        <v>45821</v>
      </c>
      <c r="K105" s="39">
        <f>май.25!K105+H105-G105</f>
        <v>-1190.8200000000002</v>
      </c>
    </row>
    <row r="106" spans="1:11" x14ac:dyDescent="0.25">
      <c r="A106" s="11"/>
      <c r="B106" s="14">
        <v>100</v>
      </c>
      <c r="C106" s="39">
        <v>26194</v>
      </c>
      <c r="D106" s="39">
        <v>26320</v>
      </c>
      <c r="E106" s="39">
        <f t="shared" si="6"/>
        <v>126</v>
      </c>
      <c r="F106" s="46">
        <v>7.33</v>
      </c>
      <c r="G106" s="39">
        <f t="shared" si="7"/>
        <v>923.58</v>
      </c>
      <c r="H106" s="9"/>
      <c r="I106" s="39"/>
      <c r="J106" s="38"/>
      <c r="K106" s="39">
        <f>май.25!K106+H106-G106</f>
        <v>-19387.850000000002</v>
      </c>
    </row>
    <row r="107" spans="1:11" x14ac:dyDescent="0.25">
      <c r="A107" s="11"/>
      <c r="B107" s="14">
        <v>101</v>
      </c>
      <c r="C107" s="39"/>
      <c r="D107" s="39"/>
      <c r="E107" s="39">
        <f t="shared" si="6"/>
        <v>0</v>
      </c>
      <c r="F107" s="46">
        <v>7.33</v>
      </c>
      <c r="G107" s="39">
        <f t="shared" si="7"/>
        <v>0</v>
      </c>
      <c r="H107" s="9"/>
      <c r="I107" s="39"/>
      <c r="J107" s="38"/>
      <c r="K107" s="39">
        <f>май.25!K107+H107-G107</f>
        <v>0</v>
      </c>
    </row>
    <row r="108" spans="1:11" x14ac:dyDescent="0.25">
      <c r="A108" s="11"/>
      <c r="B108" s="14">
        <v>102</v>
      </c>
      <c r="C108" s="39"/>
      <c r="D108" s="39"/>
      <c r="E108" s="39">
        <f t="shared" si="6"/>
        <v>0</v>
      </c>
      <c r="F108" s="46">
        <v>7.33</v>
      </c>
      <c r="G108" s="39">
        <f t="shared" si="7"/>
        <v>0</v>
      </c>
      <c r="H108" s="9"/>
      <c r="I108" s="39"/>
      <c r="J108" s="38"/>
      <c r="K108" s="39">
        <f>май.25!K108+H108-G108</f>
        <v>0</v>
      </c>
    </row>
    <row r="109" spans="1:11" x14ac:dyDescent="0.25">
      <c r="A109" s="11"/>
      <c r="B109" s="14">
        <v>103</v>
      </c>
      <c r="C109" s="39">
        <v>15452</v>
      </c>
      <c r="D109" s="39">
        <v>15576</v>
      </c>
      <c r="E109" s="39">
        <f t="shared" si="6"/>
        <v>124</v>
      </c>
      <c r="F109" s="53">
        <v>5.13</v>
      </c>
      <c r="G109" s="39">
        <f t="shared" si="7"/>
        <v>636.12</v>
      </c>
      <c r="H109" s="9">
        <v>3498.39</v>
      </c>
      <c r="I109" s="39">
        <v>176060</v>
      </c>
      <c r="J109" s="38">
        <v>45838</v>
      </c>
      <c r="K109" s="39">
        <f>май.25!K109+H109-G109</f>
        <v>315.36999999999932</v>
      </c>
    </row>
    <row r="110" spans="1:11" x14ac:dyDescent="0.25">
      <c r="A110" s="11"/>
      <c r="B110" s="14">
        <v>104</v>
      </c>
      <c r="C110" s="39">
        <v>9874</v>
      </c>
      <c r="D110" s="39">
        <v>9909</v>
      </c>
      <c r="E110" s="39">
        <f t="shared" si="6"/>
        <v>35</v>
      </c>
      <c r="F110" s="46">
        <v>7.33</v>
      </c>
      <c r="G110" s="39">
        <f t="shared" si="7"/>
        <v>256.55</v>
      </c>
      <c r="H110" s="9"/>
      <c r="I110" s="39"/>
      <c r="J110" s="38"/>
      <c r="K110" s="39">
        <f>май.25!K110+H110-G110</f>
        <v>360.7</v>
      </c>
    </row>
    <row r="111" spans="1:11" x14ac:dyDescent="0.25">
      <c r="A111" s="11"/>
      <c r="B111" s="14">
        <v>105</v>
      </c>
      <c r="C111" s="39">
        <v>2401</v>
      </c>
      <c r="D111" s="39">
        <v>2421</v>
      </c>
      <c r="E111" s="39">
        <f t="shared" si="6"/>
        <v>20</v>
      </c>
      <c r="F111" s="46">
        <v>7.33</v>
      </c>
      <c r="G111" s="39">
        <f t="shared" si="7"/>
        <v>146.6</v>
      </c>
      <c r="H111" s="9"/>
      <c r="I111" s="39"/>
      <c r="J111" s="38"/>
      <c r="K111" s="39">
        <f>май.25!K111+H111-G111</f>
        <v>3155.5699999999997</v>
      </c>
    </row>
    <row r="112" spans="1:11" x14ac:dyDescent="0.25">
      <c r="A112" s="11"/>
      <c r="B112" s="14">
        <v>106</v>
      </c>
      <c r="C112" s="39"/>
      <c r="D112" s="39"/>
      <c r="E112" s="39">
        <f t="shared" si="6"/>
        <v>0</v>
      </c>
      <c r="F112" s="46">
        <v>7.33</v>
      </c>
      <c r="G112" s="39">
        <f t="shared" si="7"/>
        <v>0</v>
      </c>
      <c r="H112" s="9"/>
      <c r="I112" s="39"/>
      <c r="J112" s="38"/>
      <c r="K112" s="39">
        <f>май.25!K112+H112-G112</f>
        <v>0</v>
      </c>
    </row>
    <row r="113" spans="1:11" x14ac:dyDescent="0.25">
      <c r="A113" s="11"/>
      <c r="B113" s="14">
        <v>107</v>
      </c>
      <c r="C113" s="39">
        <v>1502</v>
      </c>
      <c r="D113" s="39">
        <v>1571</v>
      </c>
      <c r="E113" s="39">
        <f t="shared" si="6"/>
        <v>69</v>
      </c>
      <c r="F113" s="46">
        <v>7.33</v>
      </c>
      <c r="G113" s="39">
        <f t="shared" si="7"/>
        <v>505.77</v>
      </c>
      <c r="H113" s="9"/>
      <c r="I113" s="39"/>
      <c r="J113" s="38"/>
      <c r="K113" s="39">
        <f>май.25!K113+H113-G113</f>
        <v>2362.29</v>
      </c>
    </row>
    <row r="114" spans="1:11" x14ac:dyDescent="0.25">
      <c r="A114" s="11"/>
      <c r="B114" s="14">
        <v>108</v>
      </c>
      <c r="C114" s="39"/>
      <c r="D114" s="39"/>
      <c r="E114" s="39">
        <f t="shared" si="6"/>
        <v>0</v>
      </c>
      <c r="F114" s="46">
        <v>7.33</v>
      </c>
      <c r="G114" s="39">
        <f t="shared" si="7"/>
        <v>0</v>
      </c>
      <c r="H114" s="9"/>
      <c r="I114" s="39"/>
      <c r="J114" s="38"/>
      <c r="K114" s="39">
        <f>май.25!K114+H114-G114</f>
        <v>0</v>
      </c>
    </row>
    <row r="115" spans="1:11" x14ac:dyDescent="0.25">
      <c r="A115" s="11"/>
      <c r="B115" s="14">
        <v>109</v>
      </c>
      <c r="C115" s="39"/>
      <c r="D115" s="39"/>
      <c r="E115" s="39">
        <f t="shared" si="6"/>
        <v>0</v>
      </c>
      <c r="F115" s="46">
        <v>7.33</v>
      </c>
      <c r="G115" s="39">
        <f t="shared" si="7"/>
        <v>0</v>
      </c>
      <c r="H115" s="9"/>
      <c r="I115" s="39"/>
      <c r="J115" s="38"/>
      <c r="K115" s="39">
        <f>май.25!K115+H115-G115</f>
        <v>0</v>
      </c>
    </row>
    <row r="116" spans="1:11" x14ac:dyDescent="0.25">
      <c r="A116" s="11"/>
      <c r="B116" s="14">
        <v>110</v>
      </c>
      <c r="C116" s="39"/>
      <c r="D116" s="39"/>
      <c r="E116" s="39">
        <f t="shared" si="6"/>
        <v>0</v>
      </c>
      <c r="F116" s="46">
        <v>7.33</v>
      </c>
      <c r="G116" s="39">
        <f t="shared" si="7"/>
        <v>0</v>
      </c>
      <c r="H116" s="9"/>
      <c r="I116" s="39"/>
      <c r="J116" s="38"/>
      <c r="K116" s="39">
        <f>май.25!K116+H116-G116</f>
        <v>0</v>
      </c>
    </row>
    <row r="117" spans="1:11" x14ac:dyDescent="0.25">
      <c r="A117" s="11"/>
      <c r="B117" s="14">
        <v>111</v>
      </c>
      <c r="C117" s="39">
        <v>14736</v>
      </c>
      <c r="D117" s="39">
        <v>14815</v>
      </c>
      <c r="E117" s="39">
        <f t="shared" si="6"/>
        <v>79</v>
      </c>
      <c r="F117" s="46">
        <v>7.33</v>
      </c>
      <c r="G117" s="39">
        <f t="shared" si="7"/>
        <v>579.07000000000005</v>
      </c>
      <c r="H117" s="9">
        <v>5000</v>
      </c>
      <c r="I117" s="39">
        <v>376554</v>
      </c>
      <c r="J117" s="38">
        <v>45835</v>
      </c>
      <c r="K117" s="39">
        <f>май.25!K117+H117-G117</f>
        <v>6717.1</v>
      </c>
    </row>
    <row r="118" spans="1:11" x14ac:dyDescent="0.25">
      <c r="A118" s="11"/>
      <c r="B118" s="14">
        <v>112</v>
      </c>
      <c r="C118" s="39">
        <v>131415</v>
      </c>
      <c r="D118" s="39">
        <v>131698</v>
      </c>
      <c r="E118" s="39">
        <f t="shared" si="6"/>
        <v>283</v>
      </c>
      <c r="F118" s="53">
        <v>0</v>
      </c>
      <c r="G118" s="39">
        <f t="shared" si="7"/>
        <v>0</v>
      </c>
      <c r="H118" s="9"/>
      <c r="I118" s="39"/>
      <c r="J118" s="38"/>
      <c r="K118" s="39">
        <f>май.25!K118+H118-G118</f>
        <v>0</v>
      </c>
    </row>
    <row r="119" spans="1:11" x14ac:dyDescent="0.25">
      <c r="A119" s="11"/>
      <c r="B119" s="14">
        <v>113</v>
      </c>
      <c r="C119" s="39"/>
      <c r="D119" s="39"/>
      <c r="E119" s="39">
        <f t="shared" si="6"/>
        <v>0</v>
      </c>
      <c r="F119" s="46">
        <v>7.33</v>
      </c>
      <c r="G119" s="39">
        <f t="shared" si="7"/>
        <v>0</v>
      </c>
      <c r="H119" s="9"/>
      <c r="I119" s="39"/>
      <c r="J119" s="38"/>
      <c r="K119" s="39">
        <f>май.25!K119+H119-G119</f>
        <v>0</v>
      </c>
    </row>
    <row r="120" spans="1:11" x14ac:dyDescent="0.25">
      <c r="A120" s="14"/>
      <c r="B120" s="14">
        <v>114</v>
      </c>
      <c r="C120" s="39">
        <v>7214</v>
      </c>
      <c r="D120" s="39">
        <v>7214</v>
      </c>
      <c r="E120" s="39">
        <f t="shared" si="6"/>
        <v>0</v>
      </c>
      <c r="F120" s="46">
        <v>7.33</v>
      </c>
      <c r="G120" s="39">
        <f t="shared" si="7"/>
        <v>0</v>
      </c>
      <c r="H120" s="9"/>
      <c r="I120" s="39"/>
      <c r="J120" s="38"/>
      <c r="K120" s="39">
        <f>май.25!K120+H120-G120</f>
        <v>0</v>
      </c>
    </row>
    <row r="121" spans="1:11" x14ac:dyDescent="0.25">
      <c r="A121" s="11"/>
      <c r="B121" s="14">
        <v>115</v>
      </c>
      <c r="C121" s="39">
        <v>44694</v>
      </c>
      <c r="D121" s="39">
        <v>45031</v>
      </c>
      <c r="E121" s="39">
        <f t="shared" si="6"/>
        <v>337</v>
      </c>
      <c r="F121" s="53">
        <v>0</v>
      </c>
      <c r="G121" s="39">
        <f t="shared" si="7"/>
        <v>0</v>
      </c>
      <c r="H121" s="9"/>
      <c r="I121" s="39"/>
      <c r="J121" s="38"/>
      <c r="K121" s="39">
        <f>май.25!K121+H121-G121</f>
        <v>0</v>
      </c>
    </row>
    <row r="122" spans="1:11" x14ac:dyDescent="0.25">
      <c r="A122" s="11"/>
      <c r="B122" s="14">
        <v>116</v>
      </c>
      <c r="C122" s="39">
        <v>55693</v>
      </c>
      <c r="D122" s="39">
        <v>55949</v>
      </c>
      <c r="E122" s="39">
        <f t="shared" si="6"/>
        <v>256</v>
      </c>
      <c r="F122" s="53">
        <v>0</v>
      </c>
      <c r="G122" s="39">
        <f t="shared" si="7"/>
        <v>0</v>
      </c>
      <c r="H122" s="9"/>
      <c r="I122" s="39"/>
      <c r="J122" s="38"/>
      <c r="K122" s="39">
        <f>май.25!K122+H122-G122</f>
        <v>0</v>
      </c>
    </row>
    <row r="123" spans="1:11" x14ac:dyDescent="0.25">
      <c r="A123" s="11"/>
      <c r="B123" s="14">
        <v>117</v>
      </c>
      <c r="C123" s="39">
        <v>89710</v>
      </c>
      <c r="D123" s="39">
        <v>89935</v>
      </c>
      <c r="E123" s="39">
        <f t="shared" si="6"/>
        <v>225</v>
      </c>
      <c r="F123" s="53">
        <v>0</v>
      </c>
      <c r="G123" s="39">
        <f t="shared" si="7"/>
        <v>0</v>
      </c>
      <c r="H123" s="9"/>
      <c r="I123" s="39"/>
      <c r="J123" s="38"/>
      <c r="K123" s="39">
        <f>май.25!K123+H123-G123</f>
        <v>0</v>
      </c>
    </row>
    <row r="124" spans="1:11" x14ac:dyDescent="0.25">
      <c r="A124" s="11"/>
      <c r="B124" s="14">
        <v>118</v>
      </c>
      <c r="C124" s="39">
        <v>6843</v>
      </c>
      <c r="D124" s="39">
        <v>6929</v>
      </c>
      <c r="E124" s="39">
        <f t="shared" si="6"/>
        <v>86</v>
      </c>
      <c r="F124" s="46">
        <v>7.33</v>
      </c>
      <c r="G124" s="39">
        <f t="shared" si="7"/>
        <v>630.38</v>
      </c>
      <c r="H124" s="9">
        <v>300</v>
      </c>
      <c r="I124" s="39">
        <v>320196</v>
      </c>
      <c r="J124" s="38">
        <v>45824</v>
      </c>
      <c r="K124" s="39">
        <f>май.25!K124+H124-G124</f>
        <v>-1351.9</v>
      </c>
    </row>
    <row r="125" spans="1:11" x14ac:dyDescent="0.25">
      <c r="A125" s="11"/>
      <c r="B125" s="14">
        <v>119</v>
      </c>
      <c r="C125" s="39">
        <v>33579</v>
      </c>
      <c r="D125" s="39">
        <v>33940</v>
      </c>
      <c r="E125" s="39">
        <f t="shared" si="6"/>
        <v>361</v>
      </c>
      <c r="F125" s="46">
        <v>7.33</v>
      </c>
      <c r="G125" s="39">
        <f t="shared" si="7"/>
        <v>2646.13</v>
      </c>
      <c r="H125" s="9"/>
      <c r="I125" s="39"/>
      <c r="J125" s="38"/>
      <c r="K125" s="39">
        <f>май.25!K125+H125-G125</f>
        <v>13859.340000000004</v>
      </c>
    </row>
    <row r="126" spans="1:11" x14ac:dyDescent="0.25">
      <c r="A126" s="11"/>
      <c r="B126" s="14">
        <v>120</v>
      </c>
      <c r="C126" s="39"/>
      <c r="D126" s="39"/>
      <c r="E126" s="39">
        <f t="shared" ref="E126:E136" si="8">D126-C126</f>
        <v>0</v>
      </c>
      <c r="F126" s="46">
        <v>7.33</v>
      </c>
      <c r="G126" s="39">
        <f t="shared" ref="G126:G136" si="9">F126*E126</f>
        <v>0</v>
      </c>
      <c r="H126" s="9"/>
      <c r="I126" s="39"/>
      <c r="J126" s="38"/>
      <c r="K126" s="39">
        <f>май.25!K126+H126-G126</f>
        <v>0</v>
      </c>
    </row>
    <row r="127" spans="1:11" x14ac:dyDescent="0.25">
      <c r="A127" s="11"/>
      <c r="B127" s="14">
        <v>121</v>
      </c>
      <c r="C127" s="39"/>
      <c r="D127" s="39"/>
      <c r="E127" s="39">
        <f t="shared" si="8"/>
        <v>0</v>
      </c>
      <c r="F127" s="46">
        <v>7.33</v>
      </c>
      <c r="G127" s="39">
        <f t="shared" si="9"/>
        <v>0</v>
      </c>
      <c r="H127" s="9"/>
      <c r="I127" s="39"/>
      <c r="J127" s="38"/>
      <c r="K127" s="39">
        <f>май.25!K127+H127-G127</f>
        <v>0</v>
      </c>
    </row>
    <row r="128" spans="1:11" x14ac:dyDescent="0.25">
      <c r="A128" s="11"/>
      <c r="B128" s="14">
        <v>122</v>
      </c>
      <c r="C128" s="39"/>
      <c r="D128" s="39"/>
      <c r="E128" s="39">
        <f t="shared" si="8"/>
        <v>0</v>
      </c>
      <c r="F128" s="46">
        <v>7.33</v>
      </c>
      <c r="G128" s="39">
        <f t="shared" si="9"/>
        <v>0</v>
      </c>
      <c r="H128" s="9"/>
      <c r="I128" s="39"/>
      <c r="J128" s="38"/>
      <c r="K128" s="39">
        <f>май.25!K128+H128-G128</f>
        <v>0</v>
      </c>
    </row>
    <row r="129" spans="1:11" x14ac:dyDescent="0.25">
      <c r="A129" s="11"/>
      <c r="B129" s="14">
        <v>123</v>
      </c>
      <c r="C129" s="39"/>
      <c r="D129" s="39"/>
      <c r="E129" s="39">
        <f t="shared" si="8"/>
        <v>0</v>
      </c>
      <c r="F129" s="46">
        <v>7.33</v>
      </c>
      <c r="G129" s="39">
        <f t="shared" si="9"/>
        <v>0</v>
      </c>
      <c r="H129" s="9"/>
      <c r="I129" s="39"/>
      <c r="J129" s="38"/>
      <c r="K129" s="39">
        <f>май.25!K129+H129-G129</f>
        <v>0</v>
      </c>
    </row>
    <row r="130" spans="1:11" x14ac:dyDescent="0.25">
      <c r="A130" s="11"/>
      <c r="B130" s="14">
        <v>124</v>
      </c>
      <c r="C130" s="39"/>
      <c r="D130" s="39"/>
      <c r="E130" s="39">
        <f t="shared" si="8"/>
        <v>0</v>
      </c>
      <c r="F130" s="46">
        <v>7.33</v>
      </c>
      <c r="G130" s="39">
        <f t="shared" si="9"/>
        <v>0</v>
      </c>
      <c r="H130" s="9"/>
      <c r="I130" s="39"/>
      <c r="J130" s="38"/>
      <c r="K130" s="39">
        <f>май.25!K130+H130-G130</f>
        <v>0</v>
      </c>
    </row>
    <row r="131" spans="1:11" x14ac:dyDescent="0.25">
      <c r="A131" s="11"/>
      <c r="B131" s="14">
        <v>125</v>
      </c>
      <c r="C131" s="39"/>
      <c r="D131" s="39"/>
      <c r="E131" s="39">
        <f t="shared" si="8"/>
        <v>0</v>
      </c>
      <c r="F131" s="46">
        <v>7.33</v>
      </c>
      <c r="G131" s="39">
        <f t="shared" si="9"/>
        <v>0</v>
      </c>
      <c r="H131" s="9"/>
      <c r="I131" s="39"/>
      <c r="J131" s="38"/>
      <c r="K131" s="39">
        <f>май.25!K131+H131-G131</f>
        <v>0</v>
      </c>
    </row>
    <row r="132" spans="1:11" x14ac:dyDescent="0.25">
      <c r="A132" s="11"/>
      <c r="B132" s="14">
        <v>126</v>
      </c>
      <c r="C132" s="39"/>
      <c r="D132" s="39"/>
      <c r="E132" s="39">
        <f t="shared" si="8"/>
        <v>0</v>
      </c>
      <c r="F132" s="46">
        <v>7.33</v>
      </c>
      <c r="G132" s="39">
        <f t="shared" si="9"/>
        <v>0</v>
      </c>
      <c r="H132" s="9"/>
      <c r="I132" s="39"/>
      <c r="J132" s="38"/>
      <c r="K132" s="39">
        <f>май.25!K132+H132-G132</f>
        <v>0</v>
      </c>
    </row>
    <row r="133" spans="1:11" x14ac:dyDescent="0.25">
      <c r="A133" s="11"/>
      <c r="B133" s="14">
        <v>127</v>
      </c>
      <c r="C133" s="39"/>
      <c r="D133" s="39"/>
      <c r="E133" s="39">
        <f t="shared" si="8"/>
        <v>0</v>
      </c>
      <c r="F133" s="46">
        <v>7.33</v>
      </c>
      <c r="G133" s="39">
        <f t="shared" si="9"/>
        <v>0</v>
      </c>
      <c r="H133" s="9"/>
      <c r="I133" s="39"/>
      <c r="J133" s="38"/>
      <c r="K133" s="39">
        <f>май.25!K133+H133-G133</f>
        <v>0</v>
      </c>
    </row>
    <row r="134" spans="1:11" x14ac:dyDescent="0.25">
      <c r="A134" s="11"/>
      <c r="B134" s="14">
        <v>128</v>
      </c>
      <c r="C134" s="39"/>
      <c r="D134" s="39"/>
      <c r="E134" s="39">
        <f t="shared" si="8"/>
        <v>0</v>
      </c>
      <c r="F134" s="46">
        <v>7.33</v>
      </c>
      <c r="G134" s="39">
        <f t="shared" si="9"/>
        <v>0</v>
      </c>
      <c r="H134" s="9"/>
      <c r="I134" s="39"/>
      <c r="J134" s="38"/>
      <c r="K134" s="39">
        <f>май.25!K134+H134-G134</f>
        <v>0</v>
      </c>
    </row>
    <row r="135" spans="1:11" x14ac:dyDescent="0.25">
      <c r="A135" s="11"/>
      <c r="B135" s="14">
        <v>129</v>
      </c>
      <c r="C135" s="39"/>
      <c r="D135" s="39"/>
      <c r="E135" s="39">
        <f t="shared" si="8"/>
        <v>0</v>
      </c>
      <c r="F135" s="46">
        <v>7.33</v>
      </c>
      <c r="G135" s="39">
        <f t="shared" si="9"/>
        <v>0</v>
      </c>
      <c r="H135" s="9"/>
      <c r="I135" s="39"/>
      <c r="J135" s="38"/>
      <c r="K135" s="39">
        <f>май.25!K135+H135-G135</f>
        <v>0</v>
      </c>
    </row>
    <row r="136" spans="1:11" x14ac:dyDescent="0.25">
      <c r="A136" s="11"/>
      <c r="B136" s="14">
        <v>130</v>
      </c>
      <c r="C136" s="39"/>
      <c r="D136" s="39"/>
      <c r="E136" s="39">
        <f t="shared" si="8"/>
        <v>0</v>
      </c>
      <c r="F136" s="46">
        <v>7.33</v>
      </c>
      <c r="G136" s="39">
        <f t="shared" si="9"/>
        <v>0</v>
      </c>
      <c r="H136" s="9"/>
      <c r="I136" s="39"/>
      <c r="J136" s="38"/>
      <c r="K136" s="39">
        <f>май.25!K136+H136-G136</f>
        <v>0</v>
      </c>
    </row>
    <row r="137" spans="1:11" x14ac:dyDescent="0.25">
      <c r="A137" s="11"/>
      <c r="B137" s="14">
        <v>131</v>
      </c>
      <c r="C137" s="39"/>
      <c r="D137" s="39"/>
      <c r="E137" s="39">
        <f t="shared" ref="E137:E163" si="10">D137-C137</f>
        <v>0</v>
      </c>
      <c r="F137" s="46">
        <v>7.33</v>
      </c>
      <c r="G137" s="39">
        <f t="shared" ref="G137:G163" si="11">F137*E137</f>
        <v>0</v>
      </c>
      <c r="H137" s="9"/>
      <c r="I137" s="39"/>
      <c r="J137" s="38"/>
      <c r="K137" s="39">
        <f>май.25!K137+H137-G137</f>
        <v>0</v>
      </c>
    </row>
    <row r="138" spans="1:11" x14ac:dyDescent="0.25">
      <c r="A138" s="11"/>
      <c r="B138" s="14">
        <v>132</v>
      </c>
      <c r="C138" s="39"/>
      <c r="D138" s="39"/>
      <c r="E138" s="39">
        <f t="shared" si="10"/>
        <v>0</v>
      </c>
      <c r="F138" s="46">
        <v>7.33</v>
      </c>
      <c r="G138" s="39">
        <f t="shared" si="11"/>
        <v>0</v>
      </c>
      <c r="H138" s="9"/>
      <c r="I138" s="39"/>
      <c r="J138" s="38"/>
      <c r="K138" s="39">
        <f>май.25!K138+H138-G138</f>
        <v>0</v>
      </c>
    </row>
    <row r="139" spans="1:11" x14ac:dyDescent="0.25">
      <c r="A139" s="11"/>
      <c r="B139" s="14">
        <v>133</v>
      </c>
      <c r="C139" s="39"/>
      <c r="D139" s="39"/>
      <c r="E139" s="39">
        <f t="shared" si="10"/>
        <v>0</v>
      </c>
      <c r="F139" s="46">
        <v>7.33</v>
      </c>
      <c r="G139" s="39">
        <f t="shared" si="11"/>
        <v>0</v>
      </c>
      <c r="H139" s="9"/>
      <c r="I139" s="39"/>
      <c r="J139" s="38"/>
      <c r="K139" s="39">
        <f>май.25!K139+H139-G139</f>
        <v>0</v>
      </c>
    </row>
    <row r="140" spans="1:11" x14ac:dyDescent="0.25">
      <c r="A140" s="11"/>
      <c r="B140" s="14">
        <v>134</v>
      </c>
      <c r="C140" s="39"/>
      <c r="D140" s="39"/>
      <c r="E140" s="39">
        <f t="shared" si="10"/>
        <v>0</v>
      </c>
      <c r="F140" s="46">
        <v>7.33</v>
      </c>
      <c r="G140" s="39">
        <f t="shared" si="11"/>
        <v>0</v>
      </c>
      <c r="H140" s="9"/>
      <c r="I140" s="39"/>
      <c r="J140" s="38"/>
      <c r="K140" s="39">
        <f>май.25!K140+H140-G140</f>
        <v>0</v>
      </c>
    </row>
    <row r="141" spans="1:11" x14ac:dyDescent="0.25">
      <c r="A141" s="11"/>
      <c r="B141" s="14">
        <v>135</v>
      </c>
      <c r="C141" s="39"/>
      <c r="D141" s="39"/>
      <c r="E141" s="39">
        <f t="shared" si="10"/>
        <v>0</v>
      </c>
      <c r="F141" s="46">
        <v>7.33</v>
      </c>
      <c r="G141" s="39">
        <f t="shared" si="11"/>
        <v>0</v>
      </c>
      <c r="H141" s="9"/>
      <c r="I141" s="39"/>
      <c r="J141" s="38"/>
      <c r="K141" s="39">
        <f>май.25!K141+H141-G141</f>
        <v>0</v>
      </c>
    </row>
    <row r="142" spans="1:11" x14ac:dyDescent="0.25">
      <c r="A142" s="11"/>
      <c r="B142" s="14">
        <v>136</v>
      </c>
      <c r="C142" s="39"/>
      <c r="D142" s="39"/>
      <c r="E142" s="39">
        <f t="shared" si="10"/>
        <v>0</v>
      </c>
      <c r="F142" s="46">
        <v>7.33</v>
      </c>
      <c r="G142" s="39">
        <f t="shared" si="11"/>
        <v>0</v>
      </c>
      <c r="H142" s="9"/>
      <c r="I142" s="39"/>
      <c r="J142" s="38"/>
      <c r="K142" s="39">
        <f>май.25!K142+H142-G142</f>
        <v>0</v>
      </c>
    </row>
    <row r="143" spans="1:11" x14ac:dyDescent="0.25">
      <c r="A143" s="11"/>
      <c r="B143" s="14">
        <v>137</v>
      </c>
      <c r="C143" s="39"/>
      <c r="D143" s="39"/>
      <c r="E143" s="39">
        <f t="shared" si="10"/>
        <v>0</v>
      </c>
      <c r="F143" s="46">
        <v>7.33</v>
      </c>
      <c r="G143" s="39">
        <f t="shared" si="11"/>
        <v>0</v>
      </c>
      <c r="H143" s="9"/>
      <c r="I143" s="39"/>
      <c r="J143" s="38"/>
      <c r="K143" s="39">
        <f>май.25!K143+H143-G143</f>
        <v>0</v>
      </c>
    </row>
    <row r="144" spans="1:11" x14ac:dyDescent="0.25">
      <c r="A144" s="11"/>
      <c r="B144" s="14">
        <v>138</v>
      </c>
      <c r="C144" s="39"/>
      <c r="D144" s="39"/>
      <c r="E144" s="39">
        <f t="shared" si="10"/>
        <v>0</v>
      </c>
      <c r="F144" s="46">
        <v>7.33</v>
      </c>
      <c r="G144" s="39">
        <f t="shared" si="11"/>
        <v>0</v>
      </c>
      <c r="H144" s="9"/>
      <c r="I144" s="39"/>
      <c r="J144" s="38"/>
      <c r="K144" s="39">
        <f>май.25!K144+H144-G144</f>
        <v>0</v>
      </c>
    </row>
    <row r="145" spans="1:11" x14ac:dyDescent="0.25">
      <c r="A145" s="14"/>
      <c r="B145" s="14">
        <v>139</v>
      </c>
      <c r="C145" s="39">
        <v>72019</v>
      </c>
      <c r="D145" s="39">
        <v>72234</v>
      </c>
      <c r="E145" s="39">
        <f t="shared" si="10"/>
        <v>215</v>
      </c>
      <c r="F145" s="53">
        <v>5.13</v>
      </c>
      <c r="G145" s="39">
        <f t="shared" si="11"/>
        <v>1102.95</v>
      </c>
      <c r="H145" s="9">
        <v>2000</v>
      </c>
      <c r="I145" s="39">
        <v>840788</v>
      </c>
      <c r="J145" s="38">
        <v>45819</v>
      </c>
      <c r="K145" s="39">
        <f>май.25!K145+H145-G145</f>
        <v>6230.54</v>
      </c>
    </row>
    <row r="146" spans="1:11" x14ac:dyDescent="0.25">
      <c r="A146" s="11"/>
      <c r="B146" s="14">
        <v>140</v>
      </c>
      <c r="C146" s="39">
        <v>11599</v>
      </c>
      <c r="D146" s="39">
        <v>11648</v>
      </c>
      <c r="E146" s="39">
        <f t="shared" si="10"/>
        <v>49</v>
      </c>
      <c r="F146" s="46">
        <v>7.33</v>
      </c>
      <c r="G146" s="39">
        <f t="shared" si="11"/>
        <v>359.17</v>
      </c>
      <c r="H146" s="9">
        <v>200</v>
      </c>
      <c r="I146" s="39">
        <v>963171</v>
      </c>
      <c r="J146" s="38">
        <v>45814</v>
      </c>
      <c r="K146" s="39">
        <f>май.25!K146+H146-G146</f>
        <v>-195.82000000000002</v>
      </c>
    </row>
    <row r="147" spans="1:11" x14ac:dyDescent="0.25">
      <c r="A147" s="11"/>
      <c r="B147" s="14">
        <v>141</v>
      </c>
      <c r="C147" s="39">
        <v>3232</v>
      </c>
      <c r="D147" s="39">
        <v>3403</v>
      </c>
      <c r="E147" s="39">
        <f t="shared" si="10"/>
        <v>171</v>
      </c>
      <c r="F147" s="46">
        <v>7.33</v>
      </c>
      <c r="G147" s="39">
        <f t="shared" si="11"/>
        <v>1253.43</v>
      </c>
      <c r="H147" s="9">
        <v>3470</v>
      </c>
      <c r="I147" s="39">
        <v>274135</v>
      </c>
      <c r="J147" s="38">
        <v>45817</v>
      </c>
      <c r="K147" s="39">
        <f>май.25!K147+H147-G147</f>
        <v>285.37999999999943</v>
      </c>
    </row>
    <row r="148" spans="1:11" x14ac:dyDescent="0.25">
      <c r="A148" s="11"/>
      <c r="B148" s="14">
        <v>142.143</v>
      </c>
      <c r="C148" s="39">
        <v>36780</v>
      </c>
      <c r="D148" s="39">
        <v>37685</v>
      </c>
      <c r="E148" s="39">
        <f t="shared" si="10"/>
        <v>905</v>
      </c>
      <c r="F148" s="53">
        <v>0</v>
      </c>
      <c r="G148" s="39">
        <f t="shared" si="11"/>
        <v>0</v>
      </c>
      <c r="H148" s="9"/>
      <c r="I148" s="39"/>
      <c r="J148" s="38"/>
      <c r="K148" s="39">
        <f>май.25!K148+H148-G148</f>
        <v>0</v>
      </c>
    </row>
    <row r="149" spans="1:11" x14ac:dyDescent="0.25">
      <c r="A149" s="58"/>
      <c r="B149" s="14">
        <v>144</v>
      </c>
      <c r="C149" s="39">
        <v>30842</v>
      </c>
      <c r="D149" s="39">
        <v>30955</v>
      </c>
      <c r="E149" s="39">
        <f t="shared" si="10"/>
        <v>113</v>
      </c>
      <c r="F149" s="46">
        <v>7.33</v>
      </c>
      <c r="G149" s="39">
        <f t="shared" si="11"/>
        <v>828.29</v>
      </c>
      <c r="H149" s="9"/>
      <c r="I149" s="39"/>
      <c r="J149" s="38"/>
      <c r="K149" s="39">
        <f>май.25!K149+H149-G149</f>
        <v>-25819.56</v>
      </c>
    </row>
    <row r="150" spans="1:11" x14ac:dyDescent="0.25">
      <c r="A150" s="11"/>
      <c r="B150" s="14">
        <v>145</v>
      </c>
      <c r="C150" s="39">
        <v>4103</v>
      </c>
      <c r="D150" s="39">
        <v>4156</v>
      </c>
      <c r="E150" s="39">
        <f t="shared" si="10"/>
        <v>53</v>
      </c>
      <c r="F150" s="46">
        <v>7.33</v>
      </c>
      <c r="G150" s="39">
        <f t="shared" si="11"/>
        <v>388.49</v>
      </c>
      <c r="H150" s="9"/>
      <c r="I150" s="39"/>
      <c r="J150" s="38"/>
      <c r="K150" s="39">
        <f>май.25!K150+H150-G150</f>
        <v>1528.6</v>
      </c>
    </row>
    <row r="151" spans="1:11" x14ac:dyDescent="0.25">
      <c r="A151" s="11"/>
      <c r="B151" s="14">
        <v>146</v>
      </c>
      <c r="C151" s="39"/>
      <c r="D151" s="39"/>
      <c r="E151" s="39">
        <f t="shared" si="10"/>
        <v>0</v>
      </c>
      <c r="F151" s="46">
        <v>7.33</v>
      </c>
      <c r="G151" s="39">
        <f t="shared" si="11"/>
        <v>0</v>
      </c>
      <c r="H151" s="9"/>
      <c r="I151" s="39"/>
      <c r="J151" s="38"/>
      <c r="K151" s="39">
        <f>май.25!K151+H151-G151</f>
        <v>0</v>
      </c>
    </row>
    <row r="152" spans="1:11" x14ac:dyDescent="0.25">
      <c r="A152" s="11"/>
      <c r="B152" s="14">
        <v>147</v>
      </c>
      <c r="C152" s="39"/>
      <c r="D152" s="39"/>
      <c r="E152" s="39">
        <f t="shared" si="10"/>
        <v>0</v>
      </c>
      <c r="F152" s="46">
        <v>7.33</v>
      </c>
      <c r="G152" s="39">
        <f t="shared" si="11"/>
        <v>0</v>
      </c>
      <c r="H152" s="9"/>
      <c r="I152" s="39"/>
      <c r="J152" s="38"/>
      <c r="K152" s="39">
        <f>май.25!K152+H152-G152</f>
        <v>0</v>
      </c>
    </row>
    <row r="153" spans="1:11" x14ac:dyDescent="0.25">
      <c r="A153" s="11"/>
      <c r="B153" s="14">
        <v>148</v>
      </c>
      <c r="C153" s="39">
        <v>65056</v>
      </c>
      <c r="D153" s="39">
        <v>65342</v>
      </c>
      <c r="E153" s="39">
        <f t="shared" si="10"/>
        <v>286</v>
      </c>
      <c r="F153" s="46">
        <v>7.33</v>
      </c>
      <c r="G153" s="39">
        <f t="shared" si="11"/>
        <v>2096.38</v>
      </c>
      <c r="H153" s="9"/>
      <c r="I153" s="39"/>
      <c r="J153" s="38"/>
      <c r="K153" s="39">
        <f>май.25!K153+H153-G153</f>
        <v>-23769.31</v>
      </c>
    </row>
    <row r="154" spans="1:11" x14ac:dyDescent="0.25">
      <c r="A154" s="11"/>
      <c r="B154" s="14">
        <v>149</v>
      </c>
      <c r="C154" s="39"/>
      <c r="D154" s="39"/>
      <c r="E154" s="39">
        <f t="shared" si="10"/>
        <v>0</v>
      </c>
      <c r="F154" s="46">
        <v>7.33</v>
      </c>
      <c r="G154" s="39">
        <f t="shared" si="11"/>
        <v>0</v>
      </c>
      <c r="H154" s="9"/>
      <c r="I154" s="39"/>
      <c r="J154" s="38"/>
      <c r="K154" s="39">
        <f>май.25!K154+H154-G154</f>
        <v>0</v>
      </c>
    </row>
    <row r="155" spans="1:11" x14ac:dyDescent="0.25">
      <c r="A155" s="11"/>
      <c r="B155" s="14">
        <v>150</v>
      </c>
      <c r="C155" s="39">
        <v>33880</v>
      </c>
      <c r="D155" s="39">
        <v>34171</v>
      </c>
      <c r="E155" s="39">
        <f t="shared" si="10"/>
        <v>291</v>
      </c>
      <c r="F155" s="46">
        <v>7.33</v>
      </c>
      <c r="G155" s="39">
        <f t="shared" si="11"/>
        <v>2133.0300000000002</v>
      </c>
      <c r="H155" s="9">
        <v>3900</v>
      </c>
      <c r="I155" s="39">
        <v>206502</v>
      </c>
      <c r="J155" s="38"/>
      <c r="K155" s="39">
        <f>май.25!K155+H155-G155</f>
        <v>7729.5599999999959</v>
      </c>
    </row>
    <row r="156" spans="1:11" x14ac:dyDescent="0.25">
      <c r="A156" s="58"/>
      <c r="B156" s="14">
        <v>151</v>
      </c>
      <c r="C156" s="39">
        <v>25</v>
      </c>
      <c r="D156" s="39">
        <v>25</v>
      </c>
      <c r="E156" s="39">
        <f t="shared" si="10"/>
        <v>0</v>
      </c>
      <c r="F156" s="46">
        <v>7.33</v>
      </c>
      <c r="G156" s="39">
        <f t="shared" si="11"/>
        <v>0</v>
      </c>
      <c r="H156" s="9"/>
      <c r="I156" s="39"/>
      <c r="J156" s="38"/>
      <c r="K156" s="39">
        <f>май.25!K156+H156-G156</f>
        <v>0</v>
      </c>
    </row>
    <row r="157" spans="1:11" x14ac:dyDescent="0.25">
      <c r="A157" s="11"/>
      <c r="B157" s="14">
        <v>152</v>
      </c>
      <c r="C157" s="39"/>
      <c r="D157" s="39"/>
      <c r="E157" s="39">
        <f t="shared" si="10"/>
        <v>0</v>
      </c>
      <c r="F157" s="46">
        <v>7.33</v>
      </c>
      <c r="G157" s="39">
        <f t="shared" si="11"/>
        <v>0</v>
      </c>
      <c r="H157" s="9"/>
      <c r="I157" s="39"/>
      <c r="J157" s="38"/>
      <c r="K157" s="39">
        <f>май.25!K157+H157-G157</f>
        <v>0</v>
      </c>
    </row>
    <row r="158" spans="1:11" x14ac:dyDescent="0.25">
      <c r="A158" s="11"/>
      <c r="B158" s="14">
        <v>153</v>
      </c>
      <c r="C158" s="39">
        <v>66499</v>
      </c>
      <c r="D158" s="39">
        <v>67065</v>
      </c>
      <c r="E158" s="39">
        <f t="shared" si="10"/>
        <v>566</v>
      </c>
      <c r="F158" s="46">
        <v>7.33</v>
      </c>
      <c r="G158" s="39">
        <f t="shared" si="11"/>
        <v>4148.78</v>
      </c>
      <c r="H158" s="9">
        <v>10000</v>
      </c>
      <c r="I158" s="39">
        <v>428980</v>
      </c>
      <c r="J158" s="38">
        <v>45814</v>
      </c>
      <c r="K158" s="39">
        <f>май.25!K158+H158-G158</f>
        <v>-5352.0999999999995</v>
      </c>
    </row>
    <row r="159" spans="1:11" x14ac:dyDescent="0.25">
      <c r="A159" s="11"/>
      <c r="B159" s="14">
        <v>154</v>
      </c>
      <c r="C159" s="39">
        <v>38857</v>
      </c>
      <c r="D159" s="39">
        <v>39093</v>
      </c>
      <c r="E159" s="39">
        <f t="shared" si="10"/>
        <v>236</v>
      </c>
      <c r="F159" s="46">
        <v>7.33</v>
      </c>
      <c r="G159" s="39">
        <f t="shared" si="11"/>
        <v>1729.88</v>
      </c>
      <c r="H159" s="9">
        <v>3000</v>
      </c>
      <c r="I159" s="39">
        <v>526564</v>
      </c>
      <c r="J159" s="38">
        <v>45826</v>
      </c>
      <c r="K159" s="39">
        <f>май.25!K159+H159-G159</f>
        <v>4664.87</v>
      </c>
    </row>
    <row r="160" spans="1:11" x14ac:dyDescent="0.25">
      <c r="A160" s="11"/>
      <c r="B160" s="14">
        <v>155</v>
      </c>
      <c r="C160" s="39">
        <v>48572</v>
      </c>
      <c r="D160" s="39">
        <v>48617</v>
      </c>
      <c r="E160" s="39">
        <f t="shared" si="10"/>
        <v>45</v>
      </c>
      <c r="F160" s="46">
        <v>7.33</v>
      </c>
      <c r="G160" s="39">
        <f t="shared" si="11"/>
        <v>329.85</v>
      </c>
      <c r="H160" s="9"/>
      <c r="I160" s="39"/>
      <c r="J160" s="38"/>
      <c r="K160" s="39">
        <f>май.25!K160+H160-G160</f>
        <v>-9463.0299999999988</v>
      </c>
    </row>
    <row r="161" spans="1:11" x14ac:dyDescent="0.25">
      <c r="A161" s="11"/>
      <c r="B161" s="14">
        <v>156</v>
      </c>
      <c r="C161" s="39">
        <v>75576</v>
      </c>
      <c r="D161" s="39">
        <v>75910</v>
      </c>
      <c r="E161" s="39">
        <f t="shared" si="10"/>
        <v>334</v>
      </c>
      <c r="F161" s="53">
        <v>5.13</v>
      </c>
      <c r="G161" s="39">
        <f t="shared" si="11"/>
        <v>1713.42</v>
      </c>
      <c r="H161" s="9"/>
      <c r="I161" s="39"/>
      <c r="J161" s="38"/>
      <c r="K161" s="39">
        <f>май.25!K161+H161-G161</f>
        <v>-4591.3499999999995</v>
      </c>
    </row>
    <row r="162" spans="1:11" x14ac:dyDescent="0.25">
      <c r="A162" s="11"/>
      <c r="B162" s="14">
        <v>157</v>
      </c>
      <c r="C162" s="39"/>
      <c r="D162" s="39"/>
      <c r="E162" s="39">
        <f t="shared" si="10"/>
        <v>0</v>
      </c>
      <c r="F162" s="62">
        <v>7.33</v>
      </c>
      <c r="G162" s="39">
        <f t="shared" si="11"/>
        <v>0</v>
      </c>
      <c r="H162" s="9"/>
      <c r="I162" s="39"/>
      <c r="J162" s="38"/>
      <c r="K162" s="39">
        <f>май.25!K162+H162-G162</f>
        <v>0</v>
      </c>
    </row>
    <row r="163" spans="1:11" x14ac:dyDescent="0.25">
      <c r="A163" s="11"/>
      <c r="B163" s="45" t="s">
        <v>21</v>
      </c>
      <c r="C163" s="68">
        <v>185</v>
      </c>
      <c r="D163" s="68">
        <v>937</v>
      </c>
      <c r="E163" s="39">
        <f t="shared" si="10"/>
        <v>752</v>
      </c>
      <c r="F163" s="62">
        <v>7.33</v>
      </c>
      <c r="G163" s="39">
        <f t="shared" si="11"/>
        <v>5512.16</v>
      </c>
      <c r="H163" s="9">
        <v>5512.16</v>
      </c>
      <c r="I163" s="39"/>
      <c r="J163" s="38"/>
      <c r="K163" s="39">
        <f>май.25!K163+H163-G163</f>
        <v>0</v>
      </c>
    </row>
    <row r="164" spans="1:11" x14ac:dyDescent="0.25">
      <c r="A164" s="11"/>
      <c r="C164" s="41"/>
      <c r="D164" s="41"/>
      <c r="H164" s="41"/>
      <c r="I164" s="41"/>
      <c r="J164" s="41"/>
    </row>
    <row r="165" spans="1:11" x14ac:dyDescent="0.25">
      <c r="A165" s="57"/>
      <c r="C165" s="41"/>
      <c r="D165" s="41"/>
      <c r="H165" s="41"/>
      <c r="I165" s="41"/>
      <c r="J165" s="41"/>
    </row>
    <row r="166" spans="1:11" x14ac:dyDescent="0.25">
      <c r="A166" s="57"/>
      <c r="C166" s="41"/>
      <c r="D166" s="41"/>
      <c r="H166" s="41"/>
      <c r="I166" s="41"/>
      <c r="J166" s="41"/>
    </row>
    <row r="167" spans="1:11" x14ac:dyDescent="0.25">
      <c r="A167" s="57"/>
      <c r="C167" s="41"/>
      <c r="D167" s="41"/>
      <c r="H167" s="41"/>
      <c r="I167" s="41"/>
      <c r="J167" s="41"/>
    </row>
    <row r="168" spans="1:11" x14ac:dyDescent="0.25">
      <c r="A168" s="57"/>
      <c r="C168" s="41"/>
      <c r="D168" s="41"/>
      <c r="H168" s="41"/>
      <c r="I168" s="41"/>
      <c r="J168" s="41"/>
    </row>
    <row r="169" spans="1:11" x14ac:dyDescent="0.25">
      <c r="A169" s="57"/>
      <c r="C169" s="41"/>
      <c r="D169" s="41"/>
      <c r="H169" s="41"/>
      <c r="I169" s="41"/>
      <c r="J169" s="41"/>
    </row>
    <row r="170" spans="1:11" x14ac:dyDescent="0.25">
      <c r="A170" s="57"/>
      <c r="C170" s="41"/>
      <c r="D170" s="41"/>
      <c r="H170" s="41"/>
      <c r="I170" s="41"/>
      <c r="J170" s="41"/>
    </row>
    <row r="171" spans="1:11" x14ac:dyDescent="0.25">
      <c r="A171" s="57"/>
      <c r="C171" s="41"/>
      <c r="D171" s="41"/>
    </row>
    <row r="172" spans="1:11" x14ac:dyDescent="0.25">
      <c r="C172" s="41"/>
      <c r="D172" s="41"/>
    </row>
    <row r="173" spans="1:11" x14ac:dyDescent="0.25">
      <c r="C173" s="41"/>
      <c r="D173" s="41"/>
    </row>
    <row r="174" spans="1:11" x14ac:dyDescent="0.25">
      <c r="C174" s="41"/>
      <c r="D174" s="41"/>
    </row>
    <row r="175" spans="1:11" x14ac:dyDescent="0.25">
      <c r="C175" s="41"/>
      <c r="D175" s="41"/>
    </row>
    <row r="176" spans="1:11" x14ac:dyDescent="0.25">
      <c r="C176" s="41"/>
      <c r="D176" s="41"/>
    </row>
    <row r="177" spans="3:4" x14ac:dyDescent="0.25">
      <c r="C177" s="41"/>
      <c r="D177" s="41"/>
    </row>
    <row r="178" spans="3:4" x14ac:dyDescent="0.25">
      <c r="C178" s="41"/>
      <c r="D178" s="41"/>
    </row>
    <row r="179" spans="3:4" x14ac:dyDescent="0.25">
      <c r="C179" s="41"/>
      <c r="D179" s="41"/>
    </row>
    <row r="180" spans="3:4" x14ac:dyDescent="0.25">
      <c r="C180" s="41"/>
      <c r="D180" s="41"/>
    </row>
    <row r="181" spans="3:4" x14ac:dyDescent="0.25">
      <c r="C181" s="41"/>
      <c r="D181" s="41"/>
    </row>
    <row r="182" spans="3:4" x14ac:dyDescent="0.25">
      <c r="C182" s="41"/>
      <c r="D182" s="41"/>
    </row>
    <row r="183" spans="3:4" x14ac:dyDescent="0.25">
      <c r="C183" s="41"/>
      <c r="D183" s="41"/>
    </row>
    <row r="184" spans="3:4" x14ac:dyDescent="0.25">
      <c r="C184" s="41"/>
      <c r="D184" s="41"/>
    </row>
    <row r="185" spans="3:4" x14ac:dyDescent="0.25">
      <c r="C185" s="41"/>
      <c r="D185" s="41"/>
    </row>
    <row r="186" spans="3:4" x14ac:dyDescent="0.25">
      <c r="C186" s="41"/>
      <c r="D186" s="41"/>
    </row>
    <row r="187" spans="3:4" x14ac:dyDescent="0.25">
      <c r="C187" s="41"/>
      <c r="D187" s="41"/>
    </row>
    <row r="188" spans="3:4" x14ac:dyDescent="0.25">
      <c r="C188" s="41"/>
      <c r="D188" s="41"/>
    </row>
    <row r="189" spans="3:4" x14ac:dyDescent="0.25">
      <c r="C189" s="41"/>
      <c r="D189" s="41"/>
    </row>
    <row r="190" spans="3:4" x14ac:dyDescent="0.25">
      <c r="C190" s="41"/>
      <c r="D190" s="41"/>
    </row>
    <row r="191" spans="3:4" x14ac:dyDescent="0.25">
      <c r="C191" s="41"/>
      <c r="D191" s="41"/>
    </row>
    <row r="192" spans="3:4" x14ac:dyDescent="0.25">
      <c r="C192" s="41"/>
      <c r="D192" s="41"/>
    </row>
    <row r="193" spans="3:4" x14ac:dyDescent="0.25">
      <c r="C193" s="41"/>
      <c r="D193" s="41"/>
    </row>
    <row r="194" spans="3:4" x14ac:dyDescent="0.25">
      <c r="C194" s="41"/>
      <c r="D194" s="41"/>
    </row>
    <row r="195" spans="3:4" x14ac:dyDescent="0.25">
      <c r="C195" s="41"/>
      <c r="D195" s="41"/>
    </row>
    <row r="196" spans="3:4" x14ac:dyDescent="0.25">
      <c r="C196" s="41"/>
      <c r="D196" s="41"/>
    </row>
    <row r="197" spans="3:4" x14ac:dyDescent="0.25">
      <c r="C197" s="41"/>
      <c r="D197" s="41"/>
    </row>
    <row r="198" spans="3:4" x14ac:dyDescent="0.25">
      <c r="C198" s="41"/>
      <c r="D198" s="41"/>
    </row>
    <row r="199" spans="3:4" x14ac:dyDescent="0.25">
      <c r="C199" s="41"/>
      <c r="D199" s="41"/>
    </row>
    <row r="200" spans="3:4" x14ac:dyDescent="0.25">
      <c r="C200" s="41"/>
      <c r="D200" s="41"/>
    </row>
    <row r="201" spans="3:4" x14ac:dyDescent="0.25">
      <c r="C201" s="41"/>
      <c r="D201" s="41"/>
    </row>
    <row r="202" spans="3:4" x14ac:dyDescent="0.25">
      <c r="C202" s="41"/>
      <c r="D202" s="41"/>
    </row>
    <row r="203" spans="3:4" x14ac:dyDescent="0.25">
      <c r="C203" s="41"/>
      <c r="D203" s="41"/>
    </row>
    <row r="204" spans="3:4" x14ac:dyDescent="0.25">
      <c r="C204" s="41"/>
      <c r="D204" s="41"/>
    </row>
    <row r="205" spans="3:4" x14ac:dyDescent="0.25">
      <c r="C205" s="41"/>
      <c r="D205" s="41"/>
    </row>
    <row r="206" spans="3:4" x14ac:dyDescent="0.25">
      <c r="C206" s="41"/>
      <c r="D206" s="41"/>
    </row>
    <row r="207" spans="3:4" x14ac:dyDescent="0.25">
      <c r="C207" s="41"/>
      <c r="D207" s="41"/>
    </row>
    <row r="208" spans="3:4" x14ac:dyDescent="0.25">
      <c r="C208" s="41"/>
      <c r="D208" s="41"/>
    </row>
    <row r="209" spans="3:4" x14ac:dyDescent="0.25">
      <c r="C209" s="41"/>
      <c r="D209" s="41"/>
    </row>
    <row r="210" spans="3:4" x14ac:dyDescent="0.25">
      <c r="C210" s="41"/>
      <c r="D210" s="41"/>
    </row>
    <row r="211" spans="3:4" x14ac:dyDescent="0.25">
      <c r="C211" s="41"/>
      <c r="D211" s="41"/>
    </row>
    <row r="212" spans="3:4" x14ac:dyDescent="0.25">
      <c r="C212" s="41"/>
      <c r="D212" s="41"/>
    </row>
    <row r="213" spans="3:4" x14ac:dyDescent="0.25">
      <c r="C213" s="41"/>
      <c r="D213" s="41"/>
    </row>
    <row r="214" spans="3:4" x14ac:dyDescent="0.25">
      <c r="C214" s="41"/>
      <c r="D214" s="41"/>
    </row>
    <row r="215" spans="3:4" x14ac:dyDescent="0.25">
      <c r="C215" s="41"/>
      <c r="D215" s="41"/>
    </row>
    <row r="216" spans="3:4" x14ac:dyDescent="0.25">
      <c r="C216" s="41"/>
      <c r="D216" s="41"/>
    </row>
    <row r="217" spans="3:4" x14ac:dyDescent="0.25">
      <c r="C217" s="41"/>
      <c r="D217" s="41"/>
    </row>
    <row r="218" spans="3:4" x14ac:dyDescent="0.25">
      <c r="C218" s="41"/>
      <c r="D218" s="41"/>
    </row>
    <row r="219" spans="3:4" x14ac:dyDescent="0.25">
      <c r="C219" s="41"/>
      <c r="D219" s="41"/>
    </row>
    <row r="220" spans="3:4" x14ac:dyDescent="0.25">
      <c r="C220" s="41"/>
      <c r="D220" s="41"/>
    </row>
    <row r="221" spans="3:4" x14ac:dyDescent="0.25">
      <c r="C221" s="41"/>
      <c r="D221" s="41"/>
    </row>
    <row r="222" spans="3:4" x14ac:dyDescent="0.25">
      <c r="C222" s="41"/>
      <c r="D222" s="41"/>
    </row>
    <row r="223" spans="3:4" x14ac:dyDescent="0.25">
      <c r="C223" s="41"/>
      <c r="D223" s="41"/>
    </row>
    <row r="224" spans="3:4" x14ac:dyDescent="0.25">
      <c r="C224" s="41"/>
      <c r="D224" s="41"/>
    </row>
    <row r="225" spans="3:4" x14ac:dyDescent="0.25">
      <c r="C225" s="41"/>
      <c r="D225" s="41"/>
    </row>
    <row r="226" spans="3:4" x14ac:dyDescent="0.25">
      <c r="C226" s="41"/>
      <c r="D226" s="41"/>
    </row>
    <row r="227" spans="3:4" x14ac:dyDescent="0.25">
      <c r="C227" s="41"/>
      <c r="D227" s="41"/>
    </row>
    <row r="228" spans="3:4" x14ac:dyDescent="0.25">
      <c r="C228" s="41"/>
      <c r="D228" s="41"/>
    </row>
    <row r="229" spans="3:4" x14ac:dyDescent="0.25">
      <c r="C229" s="41"/>
      <c r="D229" s="41"/>
    </row>
    <row r="230" spans="3:4" x14ac:dyDescent="0.25">
      <c r="C230" s="41"/>
      <c r="D230" s="41"/>
    </row>
    <row r="231" spans="3:4" x14ac:dyDescent="0.25">
      <c r="C231" s="41"/>
      <c r="D231" s="41"/>
    </row>
    <row r="232" spans="3:4" x14ac:dyDescent="0.25">
      <c r="C232" s="41"/>
      <c r="D232" s="41"/>
    </row>
    <row r="233" spans="3:4" x14ac:dyDescent="0.25">
      <c r="C233" s="41"/>
      <c r="D233" s="41"/>
    </row>
    <row r="234" spans="3:4" x14ac:dyDescent="0.25">
      <c r="C234" s="41"/>
      <c r="D234" s="41"/>
    </row>
    <row r="235" spans="3:4" x14ac:dyDescent="0.25">
      <c r="C235" s="41"/>
      <c r="D235" s="41"/>
    </row>
    <row r="236" spans="3:4" x14ac:dyDescent="0.25">
      <c r="C236" s="41"/>
      <c r="D236" s="41"/>
    </row>
    <row r="237" spans="3:4" x14ac:dyDescent="0.25">
      <c r="C237" s="41"/>
      <c r="D237" s="41"/>
    </row>
  </sheetData>
  <autoFilter ref="A6:K163" xr:uid="{00000000-0009-0000-0000-000006000000}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63">
    <cfRule type="cellIs" dxfId="7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</sheetPr>
  <dimension ref="A1:K237"/>
  <sheetViews>
    <sheetView workbookViewId="0">
      <selection activeCell="C24" sqref="C24:E24"/>
    </sheetView>
  </sheetViews>
  <sheetFormatPr defaultRowHeight="15" x14ac:dyDescent="0.25"/>
  <cols>
    <col min="1" max="1" width="13.5703125" customWidth="1"/>
    <col min="4" max="4" width="9.42578125" bestFit="1" customWidth="1"/>
    <col min="5" max="5" width="10.85546875" customWidth="1"/>
    <col min="7" max="7" width="11.85546875" customWidth="1"/>
    <col min="8" max="8" width="12.5703125" bestFit="1" customWidth="1"/>
    <col min="9" max="9" width="10.42578125" style="21" bestFit="1" customWidth="1"/>
    <col min="10" max="10" width="9.140625" style="20"/>
    <col min="11" max="11" width="10.85546875" customWidth="1"/>
  </cols>
  <sheetData>
    <row r="1" spans="1:11" x14ac:dyDescent="0.25">
      <c r="A1" s="84" t="s">
        <v>41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18.75" x14ac:dyDescent="0.25">
      <c r="A3" s="85" t="s">
        <v>40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x14ac:dyDescent="0.25">
      <c r="A4" s="46">
        <v>2</v>
      </c>
      <c r="B4" s="46">
        <v>3</v>
      </c>
      <c r="C4" s="46">
        <v>4</v>
      </c>
      <c r="D4" s="46">
        <v>5</v>
      </c>
      <c r="E4" s="46">
        <v>6</v>
      </c>
      <c r="F4" s="46">
        <v>7</v>
      </c>
      <c r="G4" s="46">
        <v>8</v>
      </c>
      <c r="H4" s="46">
        <v>9</v>
      </c>
      <c r="I4" s="39">
        <v>10</v>
      </c>
      <c r="J4" s="38">
        <v>11</v>
      </c>
      <c r="K4" s="46">
        <v>12</v>
      </c>
    </row>
    <row r="5" spans="1:11" ht="15" customHeight="1" x14ac:dyDescent="0.25">
      <c r="A5" s="86" t="s">
        <v>3</v>
      </c>
      <c r="B5" s="84" t="s">
        <v>14</v>
      </c>
      <c r="C5" s="84" t="s">
        <v>15</v>
      </c>
      <c r="D5" s="84"/>
      <c r="E5" s="84"/>
      <c r="F5" s="84"/>
      <c r="G5" s="84"/>
      <c r="H5" s="76" t="s">
        <v>5</v>
      </c>
      <c r="I5" s="80" t="s">
        <v>12</v>
      </c>
      <c r="J5" s="82" t="s">
        <v>13</v>
      </c>
      <c r="K5" s="76" t="s">
        <v>16</v>
      </c>
    </row>
    <row r="6" spans="1:11" ht="45" x14ac:dyDescent="0.25">
      <c r="A6" s="87"/>
      <c r="B6" s="84"/>
      <c r="C6" s="14" t="s">
        <v>17</v>
      </c>
      <c r="D6" s="14" t="s">
        <v>18</v>
      </c>
      <c r="E6" s="46" t="s">
        <v>19</v>
      </c>
      <c r="F6" s="14" t="s">
        <v>11</v>
      </c>
      <c r="G6" s="14" t="s">
        <v>20</v>
      </c>
      <c r="H6" s="76"/>
      <c r="I6" s="81"/>
      <c r="J6" s="83"/>
      <c r="K6" s="76"/>
    </row>
    <row r="7" spans="1:11" x14ac:dyDescent="0.25">
      <c r="A7" s="60"/>
      <c r="B7" s="7">
        <v>0</v>
      </c>
      <c r="C7" s="39">
        <v>63890</v>
      </c>
      <c r="D7" s="39">
        <v>63890</v>
      </c>
      <c r="E7" s="39">
        <f t="shared" ref="E7:E38" si="0">D7-C7</f>
        <v>0</v>
      </c>
      <c r="F7" s="46">
        <v>8.25</v>
      </c>
      <c r="G7" s="39">
        <f t="shared" ref="G7:G38" si="1">F7*E7</f>
        <v>0</v>
      </c>
      <c r="H7" s="9"/>
      <c r="I7" s="39"/>
      <c r="J7" s="38"/>
      <c r="K7" s="39">
        <f>июн.25!K7+H7-G7</f>
        <v>0</v>
      </c>
    </row>
    <row r="8" spans="1:11" x14ac:dyDescent="0.25">
      <c r="A8" s="15"/>
      <c r="B8" s="14">
        <v>1</v>
      </c>
      <c r="C8" s="39">
        <v>56139</v>
      </c>
      <c r="D8" s="39">
        <v>56275</v>
      </c>
      <c r="E8" s="39">
        <f t="shared" si="0"/>
        <v>136</v>
      </c>
      <c r="F8" s="46">
        <v>8.25</v>
      </c>
      <c r="G8" s="39">
        <f t="shared" si="1"/>
        <v>1122</v>
      </c>
      <c r="H8" s="9"/>
      <c r="I8" s="39"/>
      <c r="J8" s="38"/>
      <c r="K8" s="39">
        <f>июн.25!K8+H8-G8</f>
        <v>-4883.5299999999988</v>
      </c>
    </row>
    <row r="9" spans="1:11" x14ac:dyDescent="0.25">
      <c r="A9" s="15"/>
      <c r="B9" s="14">
        <v>2</v>
      </c>
      <c r="C9" s="39">
        <v>8434</v>
      </c>
      <c r="D9" s="39">
        <v>8534</v>
      </c>
      <c r="E9" s="39">
        <f t="shared" si="0"/>
        <v>100</v>
      </c>
      <c r="F9" s="46">
        <v>8.25</v>
      </c>
      <c r="G9" s="39">
        <f t="shared" si="1"/>
        <v>825</v>
      </c>
      <c r="H9" s="9"/>
      <c r="I9" s="39"/>
      <c r="J9" s="38"/>
      <c r="K9" s="39">
        <f>июн.25!K9+H9-G9</f>
        <v>5552.5299999999988</v>
      </c>
    </row>
    <row r="10" spans="1:11" x14ac:dyDescent="0.25">
      <c r="A10" s="11"/>
      <c r="B10" s="14">
        <v>3</v>
      </c>
      <c r="C10" s="39">
        <v>32315</v>
      </c>
      <c r="D10" s="39">
        <v>32315</v>
      </c>
      <c r="E10" s="39">
        <f t="shared" si="0"/>
        <v>0</v>
      </c>
      <c r="F10" s="46">
        <v>8.25</v>
      </c>
      <c r="G10" s="39">
        <f t="shared" si="1"/>
        <v>0</v>
      </c>
      <c r="H10" s="9"/>
      <c r="I10" s="39"/>
      <c r="J10" s="38"/>
      <c r="K10" s="39">
        <f>июн.25!K10+H10-G10</f>
        <v>4026.05</v>
      </c>
    </row>
    <row r="11" spans="1:11" x14ac:dyDescent="0.25">
      <c r="A11" s="11"/>
      <c r="B11" s="14">
        <v>4</v>
      </c>
      <c r="C11" s="39">
        <v>81951</v>
      </c>
      <c r="D11" s="39">
        <v>81951</v>
      </c>
      <c r="E11" s="39">
        <f t="shared" si="0"/>
        <v>0</v>
      </c>
      <c r="F11" s="53">
        <v>0</v>
      </c>
      <c r="G11" s="39">
        <f t="shared" si="1"/>
        <v>0</v>
      </c>
      <c r="H11" s="9"/>
      <c r="I11" s="39"/>
      <c r="J11" s="38"/>
      <c r="K11" s="39">
        <f>июн.25!K11+H11-G11</f>
        <v>0</v>
      </c>
    </row>
    <row r="12" spans="1:11" x14ac:dyDescent="0.25">
      <c r="A12" s="11"/>
      <c r="B12" s="14">
        <v>5</v>
      </c>
      <c r="C12" s="39"/>
      <c r="D12" s="39"/>
      <c r="E12" s="39">
        <f t="shared" si="0"/>
        <v>0</v>
      </c>
      <c r="F12" s="46">
        <v>8.25</v>
      </c>
      <c r="G12" s="39">
        <f t="shared" si="1"/>
        <v>0</v>
      </c>
      <c r="H12" s="9"/>
      <c r="I12" s="39"/>
      <c r="J12" s="38"/>
      <c r="K12" s="39">
        <f>июн.25!K12+H12-G12</f>
        <v>0</v>
      </c>
    </row>
    <row r="13" spans="1:11" x14ac:dyDescent="0.25">
      <c r="A13" s="11"/>
      <c r="B13" s="14">
        <v>6</v>
      </c>
      <c r="C13" s="39"/>
      <c r="D13" s="39"/>
      <c r="E13" s="39">
        <f t="shared" si="0"/>
        <v>0</v>
      </c>
      <c r="F13" s="46">
        <v>8.25</v>
      </c>
      <c r="G13" s="39">
        <f t="shared" si="1"/>
        <v>0</v>
      </c>
      <c r="H13" s="9"/>
      <c r="I13" s="39"/>
      <c r="J13" s="38"/>
      <c r="K13" s="39">
        <f>июн.25!K13+H13-G13</f>
        <v>0</v>
      </c>
    </row>
    <row r="14" spans="1:11" x14ac:dyDescent="0.25">
      <c r="A14" s="14"/>
      <c r="B14" s="14">
        <v>7</v>
      </c>
      <c r="C14" s="39"/>
      <c r="D14" s="39"/>
      <c r="E14" s="39">
        <f t="shared" si="0"/>
        <v>0</v>
      </c>
      <c r="F14" s="46">
        <v>8.25</v>
      </c>
      <c r="G14" s="39">
        <f t="shared" si="1"/>
        <v>0</v>
      </c>
      <c r="H14" s="9"/>
      <c r="I14" s="39"/>
      <c r="J14" s="38"/>
      <c r="K14" s="39">
        <f>июн.25!K14+H14-G14</f>
        <v>0</v>
      </c>
    </row>
    <row r="15" spans="1:11" x14ac:dyDescent="0.25">
      <c r="A15" s="14"/>
      <c r="B15" s="14">
        <v>8</v>
      </c>
      <c r="C15" s="39">
        <v>23</v>
      </c>
      <c r="D15" s="39">
        <v>23</v>
      </c>
      <c r="E15" s="39">
        <f t="shared" si="0"/>
        <v>0</v>
      </c>
      <c r="F15" s="46">
        <v>8.25</v>
      </c>
      <c r="G15" s="39">
        <f t="shared" si="1"/>
        <v>0</v>
      </c>
      <c r="H15" s="9"/>
      <c r="I15" s="39"/>
      <c r="J15" s="38"/>
      <c r="K15" s="39">
        <f>июн.25!K15+H15-G15</f>
        <v>38.739999999999995</v>
      </c>
    </row>
    <row r="16" spans="1:11" x14ac:dyDescent="0.25">
      <c r="A16" s="14"/>
      <c r="B16" s="14">
        <v>9</v>
      </c>
      <c r="C16" s="39"/>
      <c r="D16" s="39"/>
      <c r="E16" s="39">
        <f t="shared" si="0"/>
        <v>0</v>
      </c>
      <c r="F16" s="46">
        <v>8.25</v>
      </c>
      <c r="G16" s="39">
        <f t="shared" si="1"/>
        <v>0</v>
      </c>
      <c r="H16" s="9"/>
      <c r="I16" s="39"/>
      <c r="J16" s="38"/>
      <c r="K16" s="39">
        <f>июн.25!K16+H16-G16</f>
        <v>0</v>
      </c>
    </row>
    <row r="17" spans="1:11" x14ac:dyDescent="0.25">
      <c r="A17" s="11"/>
      <c r="B17" s="14">
        <v>10</v>
      </c>
      <c r="C17" s="39">
        <v>10287</v>
      </c>
      <c r="D17" s="39">
        <v>10287</v>
      </c>
      <c r="E17" s="39">
        <f t="shared" si="0"/>
        <v>0</v>
      </c>
      <c r="F17" s="46">
        <v>8.25</v>
      </c>
      <c r="G17" s="39">
        <f t="shared" si="1"/>
        <v>0</v>
      </c>
      <c r="H17" s="9"/>
      <c r="I17" s="39"/>
      <c r="J17" s="38"/>
      <c r="K17" s="39">
        <f>июн.25!K17+H17-G17</f>
        <v>0</v>
      </c>
    </row>
    <row r="18" spans="1:11" x14ac:dyDescent="0.25">
      <c r="A18" s="14"/>
      <c r="B18" s="14">
        <v>11</v>
      </c>
      <c r="C18" s="39"/>
      <c r="D18" s="39"/>
      <c r="E18" s="39">
        <f t="shared" si="0"/>
        <v>0</v>
      </c>
      <c r="F18" s="46">
        <v>8.25</v>
      </c>
      <c r="G18" s="39">
        <f t="shared" si="1"/>
        <v>0</v>
      </c>
      <c r="H18" s="9"/>
      <c r="I18" s="39"/>
      <c r="J18" s="38"/>
      <c r="K18" s="39">
        <f>июн.25!K18+H18-G18</f>
        <v>0</v>
      </c>
    </row>
    <row r="19" spans="1:11" x14ac:dyDescent="0.25">
      <c r="A19" s="14"/>
      <c r="B19" s="14">
        <v>12</v>
      </c>
      <c r="C19" s="39">
        <v>17894</v>
      </c>
      <c r="D19" s="39">
        <v>17983</v>
      </c>
      <c r="E19" s="39">
        <f t="shared" si="0"/>
        <v>89</v>
      </c>
      <c r="F19" s="53">
        <v>0</v>
      </c>
      <c r="G19" s="39">
        <f t="shared" si="1"/>
        <v>0</v>
      </c>
      <c r="H19" s="9"/>
      <c r="I19" s="39"/>
      <c r="J19" s="38"/>
      <c r="K19" s="39">
        <f>июн.25!K19+H19-G19</f>
        <v>0</v>
      </c>
    </row>
    <row r="20" spans="1:11" x14ac:dyDescent="0.25">
      <c r="A20" s="11"/>
      <c r="B20" s="14">
        <v>13</v>
      </c>
      <c r="C20" s="39">
        <v>25128</v>
      </c>
      <c r="D20" s="39">
        <v>25426</v>
      </c>
      <c r="E20" s="39">
        <f t="shared" si="0"/>
        <v>298</v>
      </c>
      <c r="F20" s="46">
        <v>8.25</v>
      </c>
      <c r="G20" s="39">
        <f t="shared" si="1"/>
        <v>2458.5</v>
      </c>
      <c r="H20" s="9">
        <v>2506.86</v>
      </c>
      <c r="I20" s="39">
        <v>1520</v>
      </c>
      <c r="J20" s="38">
        <v>45854</v>
      </c>
      <c r="K20" s="39">
        <f>июн.25!K20+H20-G20</f>
        <v>4072.5299999999997</v>
      </c>
    </row>
    <row r="21" spans="1:11" x14ac:dyDescent="0.25">
      <c r="A21" s="15"/>
      <c r="B21" s="14">
        <v>14</v>
      </c>
      <c r="C21" s="39">
        <v>7550</v>
      </c>
      <c r="D21" s="39">
        <v>7728</v>
      </c>
      <c r="E21" s="39">
        <f t="shared" si="0"/>
        <v>178</v>
      </c>
      <c r="F21" s="46">
        <v>8.25</v>
      </c>
      <c r="G21" s="39">
        <f t="shared" si="1"/>
        <v>1468.5</v>
      </c>
      <c r="H21" s="9">
        <v>1033.53</v>
      </c>
      <c r="I21" s="39">
        <v>1534</v>
      </c>
      <c r="J21" s="38">
        <v>45854</v>
      </c>
      <c r="K21" s="39">
        <f>июн.25!K21+H21-G21</f>
        <v>320.02</v>
      </c>
    </row>
    <row r="22" spans="1:11" x14ac:dyDescent="0.25">
      <c r="A22" s="11"/>
      <c r="B22" s="14">
        <v>15</v>
      </c>
      <c r="C22" s="39">
        <v>37590</v>
      </c>
      <c r="D22" s="39">
        <v>38044</v>
      </c>
      <c r="E22" s="39">
        <f t="shared" si="0"/>
        <v>454</v>
      </c>
      <c r="F22" s="53">
        <v>6.19</v>
      </c>
      <c r="G22" s="39">
        <f t="shared" si="1"/>
        <v>2810.26</v>
      </c>
      <c r="H22" s="9"/>
      <c r="I22" s="39"/>
      <c r="J22" s="38"/>
      <c r="K22" s="39">
        <f>июн.25!K22+H22-G22</f>
        <v>-33682.6</v>
      </c>
    </row>
    <row r="23" spans="1:11" x14ac:dyDescent="0.25">
      <c r="A23" s="14"/>
      <c r="B23" s="14">
        <v>16</v>
      </c>
      <c r="C23" s="39">
        <v>5948</v>
      </c>
      <c r="D23" s="39">
        <v>5948</v>
      </c>
      <c r="E23" s="39">
        <f t="shared" si="0"/>
        <v>0</v>
      </c>
      <c r="F23" s="46">
        <v>8.25</v>
      </c>
      <c r="G23" s="39">
        <f t="shared" si="1"/>
        <v>0</v>
      </c>
      <c r="H23" s="9"/>
      <c r="I23" s="39"/>
      <c r="J23" s="38"/>
      <c r="K23" s="39">
        <f>июн.25!K23+H23-G23</f>
        <v>-2096.38</v>
      </c>
    </row>
    <row r="24" spans="1:11" x14ac:dyDescent="0.25">
      <c r="A24" s="14"/>
      <c r="B24" s="14">
        <v>17</v>
      </c>
      <c r="C24" s="39">
        <v>2810</v>
      </c>
      <c r="D24" s="39">
        <v>3001</v>
      </c>
      <c r="E24" s="39">
        <f t="shared" si="0"/>
        <v>191</v>
      </c>
      <c r="F24" s="53">
        <v>6.19</v>
      </c>
      <c r="G24" s="39">
        <f t="shared" si="1"/>
        <v>1182.29</v>
      </c>
      <c r="H24" s="9"/>
      <c r="I24" s="39"/>
      <c r="J24" s="38"/>
      <c r="K24" s="39">
        <f>июн.25!K24+H24-G24</f>
        <v>-3988.3999999999996</v>
      </c>
    </row>
    <row r="25" spans="1:11" s="40" customFormat="1" x14ac:dyDescent="0.25">
      <c r="A25" s="11"/>
      <c r="B25" s="14">
        <v>18</v>
      </c>
      <c r="C25" s="39">
        <v>2996</v>
      </c>
      <c r="D25" s="39">
        <v>2996</v>
      </c>
      <c r="E25" s="47">
        <f t="shared" si="0"/>
        <v>0</v>
      </c>
      <c r="F25" s="53">
        <v>6.19</v>
      </c>
      <c r="G25" s="47">
        <f t="shared" si="1"/>
        <v>0</v>
      </c>
      <c r="H25" s="9"/>
      <c r="I25" s="39"/>
      <c r="J25" s="38"/>
      <c r="K25" s="47">
        <f>июн.25!K25+H25-G25</f>
        <v>1000</v>
      </c>
    </row>
    <row r="26" spans="1:11" x14ac:dyDescent="0.25">
      <c r="A26" s="11"/>
      <c r="B26" s="14">
        <v>19</v>
      </c>
      <c r="C26" s="39">
        <v>47758</v>
      </c>
      <c r="D26" s="39">
        <v>48000</v>
      </c>
      <c r="E26" s="39">
        <f t="shared" si="0"/>
        <v>242</v>
      </c>
      <c r="F26" s="53">
        <v>6.19</v>
      </c>
      <c r="G26" s="39">
        <f t="shared" si="1"/>
        <v>1497.98</v>
      </c>
      <c r="H26" s="9">
        <v>2000</v>
      </c>
      <c r="I26" s="39">
        <v>816660</v>
      </c>
      <c r="J26" s="38">
        <v>45848</v>
      </c>
      <c r="K26" s="39">
        <f>июн.25!K26+H26-G26</f>
        <v>667.95000000000027</v>
      </c>
    </row>
    <row r="27" spans="1:11" x14ac:dyDescent="0.25">
      <c r="A27" s="14"/>
      <c r="B27" s="14">
        <v>20</v>
      </c>
      <c r="C27" s="39"/>
      <c r="D27" s="39"/>
      <c r="E27" s="39">
        <f t="shared" si="0"/>
        <v>0</v>
      </c>
      <c r="F27" s="46">
        <v>8.25</v>
      </c>
      <c r="G27" s="39">
        <f t="shared" si="1"/>
        <v>0</v>
      </c>
      <c r="H27" s="9"/>
      <c r="I27" s="39"/>
      <c r="J27" s="38"/>
      <c r="K27" s="39">
        <f>июн.25!K27+H27-G27</f>
        <v>0</v>
      </c>
    </row>
    <row r="28" spans="1:11" x14ac:dyDescent="0.25">
      <c r="A28" s="14"/>
      <c r="B28" s="14">
        <v>21</v>
      </c>
      <c r="C28" s="39">
        <v>70816</v>
      </c>
      <c r="D28" s="39">
        <v>71470</v>
      </c>
      <c r="E28" s="39">
        <f t="shared" si="0"/>
        <v>654</v>
      </c>
      <c r="F28" s="53">
        <v>0</v>
      </c>
      <c r="G28" s="39">
        <f t="shared" si="1"/>
        <v>0</v>
      </c>
      <c r="H28" s="9"/>
      <c r="I28" s="39"/>
      <c r="J28" s="38"/>
      <c r="K28" s="39">
        <f>июн.25!K28+H28-G28</f>
        <v>0</v>
      </c>
    </row>
    <row r="29" spans="1:11" x14ac:dyDescent="0.25">
      <c r="A29" s="14"/>
      <c r="B29" s="14">
        <v>22</v>
      </c>
      <c r="C29" s="39">
        <v>29185</v>
      </c>
      <c r="D29" s="39">
        <v>29299</v>
      </c>
      <c r="E29" s="39">
        <f t="shared" si="0"/>
        <v>114</v>
      </c>
      <c r="F29" s="53">
        <v>0</v>
      </c>
      <c r="G29" s="39">
        <f t="shared" si="1"/>
        <v>0</v>
      </c>
      <c r="H29" s="9"/>
      <c r="I29" s="39"/>
      <c r="J29" s="38"/>
      <c r="K29" s="39">
        <f>июн.25!K29+H29-G29</f>
        <v>0</v>
      </c>
    </row>
    <row r="30" spans="1:11" x14ac:dyDescent="0.25">
      <c r="A30" s="11"/>
      <c r="B30" s="14">
        <v>23</v>
      </c>
      <c r="C30" s="39">
        <v>112616</v>
      </c>
      <c r="D30" s="39">
        <v>113121</v>
      </c>
      <c r="E30" s="39">
        <f t="shared" si="0"/>
        <v>505</v>
      </c>
      <c r="F30" s="53">
        <v>6.19</v>
      </c>
      <c r="G30" s="39">
        <f t="shared" si="1"/>
        <v>3125.9500000000003</v>
      </c>
      <c r="H30" s="9">
        <v>2125</v>
      </c>
      <c r="I30" s="39">
        <v>102319</v>
      </c>
      <c r="J30" s="38">
        <v>45866</v>
      </c>
      <c r="K30" s="39">
        <f>июн.25!K30+H30-G30</f>
        <v>4457.91</v>
      </c>
    </row>
    <row r="31" spans="1:11" x14ac:dyDescent="0.25">
      <c r="A31" s="11"/>
      <c r="B31" s="14">
        <v>24</v>
      </c>
      <c r="C31" s="39">
        <v>7733</v>
      </c>
      <c r="D31" s="39">
        <v>7796</v>
      </c>
      <c r="E31" s="39">
        <f t="shared" si="0"/>
        <v>63</v>
      </c>
      <c r="F31" s="46">
        <v>8.25</v>
      </c>
      <c r="G31" s="39">
        <f t="shared" si="1"/>
        <v>519.75</v>
      </c>
      <c r="H31" s="9"/>
      <c r="I31" s="39"/>
      <c r="J31" s="38"/>
      <c r="K31" s="39">
        <f>июн.25!K31+H31-G31</f>
        <v>-2000.41</v>
      </c>
    </row>
    <row r="32" spans="1:11" x14ac:dyDescent="0.25">
      <c r="A32" s="11"/>
      <c r="B32" s="14">
        <v>25</v>
      </c>
      <c r="C32" s="39">
        <v>3595</v>
      </c>
      <c r="D32" s="39">
        <v>3595</v>
      </c>
      <c r="E32" s="39">
        <f t="shared" si="0"/>
        <v>0</v>
      </c>
      <c r="F32" s="46">
        <v>8.25</v>
      </c>
      <c r="G32" s="39">
        <f t="shared" si="1"/>
        <v>0</v>
      </c>
      <c r="H32" s="9"/>
      <c r="I32" s="39"/>
      <c r="J32" s="38"/>
      <c r="K32" s="39">
        <f>июн.25!K32+H32-G32</f>
        <v>-109.95</v>
      </c>
    </row>
    <row r="33" spans="1:11" x14ac:dyDescent="0.25">
      <c r="A33" s="11"/>
      <c r="B33" s="14">
        <v>26</v>
      </c>
      <c r="C33" s="39">
        <v>865</v>
      </c>
      <c r="D33" s="39">
        <v>995</v>
      </c>
      <c r="E33" s="39">
        <f t="shared" si="0"/>
        <v>130</v>
      </c>
      <c r="F33" s="46">
        <v>8.25</v>
      </c>
      <c r="G33" s="39">
        <f t="shared" si="1"/>
        <v>1072.5</v>
      </c>
      <c r="H33" s="9">
        <v>1000</v>
      </c>
      <c r="I33" s="39">
        <v>156760</v>
      </c>
      <c r="J33" s="38">
        <v>45845</v>
      </c>
      <c r="K33" s="39">
        <f>июн.25!K33+H33-G33</f>
        <v>-1098.7</v>
      </c>
    </row>
    <row r="34" spans="1:11" x14ac:dyDescent="0.25">
      <c r="A34" s="11"/>
      <c r="B34" s="14">
        <v>27</v>
      </c>
      <c r="C34" s="39">
        <v>64905</v>
      </c>
      <c r="D34" s="39">
        <v>65634</v>
      </c>
      <c r="E34" s="39">
        <f t="shared" si="0"/>
        <v>729</v>
      </c>
      <c r="F34" s="53">
        <v>6.19</v>
      </c>
      <c r="G34" s="39">
        <f t="shared" si="1"/>
        <v>4512.51</v>
      </c>
      <c r="H34" s="9"/>
      <c r="I34" s="39"/>
      <c r="J34" s="38"/>
      <c r="K34" s="39">
        <f>июн.25!K34+H34-G34</f>
        <v>-10172.769999999999</v>
      </c>
    </row>
    <row r="35" spans="1:11" x14ac:dyDescent="0.25">
      <c r="A35" s="11"/>
      <c r="B35" s="14">
        <v>28</v>
      </c>
      <c r="C35" s="39">
        <v>83861</v>
      </c>
      <c r="D35" s="39">
        <v>84355</v>
      </c>
      <c r="E35" s="39">
        <f t="shared" si="0"/>
        <v>494</v>
      </c>
      <c r="F35" s="53">
        <v>6.19</v>
      </c>
      <c r="G35" s="39">
        <f t="shared" si="1"/>
        <v>3057.86</v>
      </c>
      <c r="H35" s="9">
        <v>2500</v>
      </c>
      <c r="I35" s="39">
        <v>580614</v>
      </c>
      <c r="J35" s="38">
        <v>45854</v>
      </c>
      <c r="K35" s="39">
        <f>июн.25!K35+H35-G35</f>
        <v>-2371.2599999999998</v>
      </c>
    </row>
    <row r="36" spans="1:11" x14ac:dyDescent="0.25">
      <c r="A36" s="11"/>
      <c r="B36" s="14">
        <v>29</v>
      </c>
      <c r="C36" s="39">
        <v>14459</v>
      </c>
      <c r="D36" s="39">
        <v>14731</v>
      </c>
      <c r="E36" s="39">
        <f t="shared" si="0"/>
        <v>272</v>
      </c>
      <c r="F36" s="46">
        <v>0</v>
      </c>
      <c r="G36" s="39">
        <f t="shared" si="1"/>
        <v>0</v>
      </c>
      <c r="H36" s="9"/>
      <c r="I36" s="39"/>
      <c r="J36" s="38"/>
      <c r="K36" s="39">
        <f>июн.25!K36+H36-G36</f>
        <v>0</v>
      </c>
    </row>
    <row r="37" spans="1:11" x14ac:dyDescent="0.25">
      <c r="A37" s="11"/>
      <c r="B37" s="14">
        <v>30</v>
      </c>
      <c r="C37" s="39">
        <v>3052</v>
      </c>
      <c r="D37" s="39">
        <v>3216</v>
      </c>
      <c r="E37" s="39">
        <f t="shared" si="0"/>
        <v>164</v>
      </c>
      <c r="F37" s="46">
        <v>8.25</v>
      </c>
      <c r="G37" s="39">
        <f t="shared" si="1"/>
        <v>1353</v>
      </c>
      <c r="H37" s="9">
        <v>2500</v>
      </c>
      <c r="I37" s="39">
        <v>896131</v>
      </c>
      <c r="J37" s="38">
        <v>45845</v>
      </c>
      <c r="K37" s="39">
        <f>июн.25!K37+H37-G37</f>
        <v>4924.95</v>
      </c>
    </row>
    <row r="38" spans="1:11" x14ac:dyDescent="0.25">
      <c r="A38" s="11"/>
      <c r="B38" s="17">
        <v>31</v>
      </c>
      <c r="C38" s="39">
        <v>48908</v>
      </c>
      <c r="D38" s="39">
        <v>49054</v>
      </c>
      <c r="E38" s="39">
        <f t="shared" si="0"/>
        <v>146</v>
      </c>
      <c r="F38" s="46">
        <v>8.25</v>
      </c>
      <c r="G38" s="39">
        <f t="shared" si="1"/>
        <v>1204.5</v>
      </c>
      <c r="H38" s="9"/>
      <c r="I38" s="39"/>
      <c r="J38" s="38"/>
      <c r="K38" s="39">
        <f>июн.25!K38+H38-G38</f>
        <v>3230.1500000000005</v>
      </c>
    </row>
    <row r="39" spans="1:11" x14ac:dyDescent="0.25">
      <c r="A39" s="11"/>
      <c r="B39" s="14">
        <v>32</v>
      </c>
      <c r="C39" s="39"/>
      <c r="D39" s="39"/>
      <c r="E39" s="39">
        <f t="shared" ref="E39:E70" si="2">D39-C39</f>
        <v>0</v>
      </c>
      <c r="F39" s="46">
        <v>8.25</v>
      </c>
      <c r="G39" s="39">
        <f t="shared" ref="G39:G70" si="3">F39*E39</f>
        <v>0</v>
      </c>
      <c r="H39" s="9"/>
      <c r="I39" s="39"/>
      <c r="J39" s="38"/>
      <c r="K39" s="39">
        <f>июн.25!K39+H39-G39</f>
        <v>0</v>
      </c>
    </row>
    <row r="40" spans="1:11" x14ac:dyDescent="0.25">
      <c r="A40" s="11"/>
      <c r="B40" s="14">
        <v>33</v>
      </c>
      <c r="C40" s="39">
        <v>29988</v>
      </c>
      <c r="D40" s="39">
        <v>30134</v>
      </c>
      <c r="E40" s="39">
        <f t="shared" si="2"/>
        <v>146</v>
      </c>
      <c r="F40" s="53">
        <v>6.19</v>
      </c>
      <c r="G40" s="39">
        <f t="shared" si="3"/>
        <v>903.74</v>
      </c>
      <c r="H40" s="9"/>
      <c r="I40" s="39"/>
      <c r="J40" s="38"/>
      <c r="K40" s="39">
        <f>июн.25!K40+H40-G40</f>
        <v>5300.5200000000013</v>
      </c>
    </row>
    <row r="41" spans="1:11" x14ac:dyDescent="0.25">
      <c r="A41" s="11"/>
      <c r="B41" s="14">
        <v>34</v>
      </c>
      <c r="C41" s="39"/>
      <c r="D41" s="39"/>
      <c r="E41" s="39">
        <f t="shared" si="2"/>
        <v>0</v>
      </c>
      <c r="F41" s="46">
        <v>8.25</v>
      </c>
      <c r="G41" s="39">
        <f t="shared" si="3"/>
        <v>0</v>
      </c>
      <c r="H41" s="9"/>
      <c r="I41" s="39"/>
      <c r="J41" s="38"/>
      <c r="K41" s="39">
        <f>июн.25!K41+H41-G41</f>
        <v>0</v>
      </c>
    </row>
    <row r="42" spans="1:11" x14ac:dyDescent="0.25">
      <c r="A42" s="11"/>
      <c r="B42" s="14">
        <v>35</v>
      </c>
      <c r="C42" s="39">
        <v>8025</v>
      </c>
      <c r="D42" s="39">
        <v>8042</v>
      </c>
      <c r="E42" s="39">
        <f t="shared" si="2"/>
        <v>17</v>
      </c>
      <c r="F42" s="53">
        <v>6.19</v>
      </c>
      <c r="G42" s="39">
        <f t="shared" si="3"/>
        <v>105.23</v>
      </c>
      <c r="H42" s="9"/>
      <c r="I42" s="39"/>
      <c r="J42" s="38"/>
      <c r="K42" s="39">
        <f>июн.25!K42+H42-G42</f>
        <v>-141.13999999999999</v>
      </c>
    </row>
    <row r="43" spans="1:11" x14ac:dyDescent="0.25">
      <c r="A43" s="11"/>
      <c r="B43" s="14">
        <v>36</v>
      </c>
      <c r="C43" s="39">
        <v>54963</v>
      </c>
      <c r="D43" s="39">
        <v>55366</v>
      </c>
      <c r="E43" s="39">
        <f t="shared" si="2"/>
        <v>403</v>
      </c>
      <c r="F43" s="53">
        <v>6.19</v>
      </c>
      <c r="G43" s="39">
        <f t="shared" si="3"/>
        <v>2494.5700000000002</v>
      </c>
      <c r="H43" s="9"/>
      <c r="I43" s="39"/>
      <c r="J43" s="38"/>
      <c r="K43" s="39">
        <f>июн.25!K43+H43-G43</f>
        <v>-7409.23</v>
      </c>
    </row>
    <row r="44" spans="1:11" x14ac:dyDescent="0.25">
      <c r="A44" s="11"/>
      <c r="B44" s="14">
        <v>37</v>
      </c>
      <c r="C44" s="39">
        <v>23812</v>
      </c>
      <c r="D44" s="39">
        <v>23890</v>
      </c>
      <c r="E44" s="39">
        <f t="shared" si="2"/>
        <v>78</v>
      </c>
      <c r="F44" s="53">
        <v>6.19</v>
      </c>
      <c r="G44" s="39">
        <f t="shared" si="3"/>
        <v>482.82000000000005</v>
      </c>
      <c r="H44" s="9">
        <v>1000</v>
      </c>
      <c r="I44" s="39">
        <v>406091</v>
      </c>
      <c r="J44" s="38">
        <v>45845</v>
      </c>
      <c r="K44" s="39">
        <f>июн.25!K44+H44-G44</f>
        <v>-1356.6699999999996</v>
      </c>
    </row>
    <row r="45" spans="1:11" x14ac:dyDescent="0.25">
      <c r="A45" s="11"/>
      <c r="B45" s="14">
        <v>38.39</v>
      </c>
      <c r="C45" s="39"/>
      <c r="D45" s="39"/>
      <c r="E45" s="39">
        <f t="shared" si="2"/>
        <v>0</v>
      </c>
      <c r="F45" s="46">
        <v>8.25</v>
      </c>
      <c r="G45" s="39">
        <f t="shared" si="3"/>
        <v>0</v>
      </c>
      <c r="H45" s="9"/>
      <c r="I45" s="39"/>
      <c r="J45" s="38"/>
      <c r="K45" s="39">
        <f>июн.25!K45+H45-G45</f>
        <v>0</v>
      </c>
    </row>
    <row r="46" spans="1:11" x14ac:dyDescent="0.25">
      <c r="A46" s="11"/>
      <c r="B46" s="14">
        <v>40</v>
      </c>
      <c r="C46" s="39">
        <v>194918</v>
      </c>
      <c r="D46" s="39">
        <v>195975</v>
      </c>
      <c r="E46" s="39">
        <f t="shared" si="2"/>
        <v>1057</v>
      </c>
      <c r="F46" s="53">
        <v>0</v>
      </c>
      <c r="G46" s="39">
        <f t="shared" si="3"/>
        <v>0</v>
      </c>
      <c r="H46" s="9"/>
      <c r="I46" s="39"/>
      <c r="J46" s="38"/>
      <c r="K46" s="39">
        <f>июн.25!K46+H46-G46</f>
        <v>0</v>
      </c>
    </row>
    <row r="47" spans="1:11" x14ac:dyDescent="0.25">
      <c r="A47" s="11"/>
      <c r="B47" s="14">
        <v>41</v>
      </c>
      <c r="C47" s="39">
        <v>84834</v>
      </c>
      <c r="D47" s="39">
        <v>85790</v>
      </c>
      <c r="E47" s="39">
        <f t="shared" si="2"/>
        <v>956</v>
      </c>
      <c r="F47" s="46">
        <v>8.25</v>
      </c>
      <c r="G47" s="39">
        <f t="shared" si="3"/>
        <v>7887</v>
      </c>
      <c r="H47" s="9"/>
      <c r="I47" s="39"/>
      <c r="J47" s="38"/>
      <c r="K47" s="39">
        <f>июн.25!K47+H47-G47</f>
        <v>-590.54000000000269</v>
      </c>
    </row>
    <row r="48" spans="1:11" x14ac:dyDescent="0.25">
      <c r="A48" s="11"/>
      <c r="B48" s="14">
        <v>42</v>
      </c>
      <c r="C48" s="39">
        <v>240446</v>
      </c>
      <c r="D48" s="39">
        <v>241002</v>
      </c>
      <c r="E48" s="39">
        <f t="shared" si="2"/>
        <v>556</v>
      </c>
      <c r="F48" s="53">
        <v>0</v>
      </c>
      <c r="G48" s="39">
        <f t="shared" si="3"/>
        <v>0</v>
      </c>
      <c r="H48" s="9"/>
      <c r="I48" s="39"/>
      <c r="J48" s="38"/>
      <c r="K48" s="39">
        <f>июн.25!K48+H48-G48</f>
        <v>0</v>
      </c>
    </row>
    <row r="49" spans="1:11" x14ac:dyDescent="0.25">
      <c r="A49" s="11"/>
      <c r="B49" s="14">
        <v>43</v>
      </c>
      <c r="C49" s="39">
        <v>142786</v>
      </c>
      <c r="D49" s="39">
        <v>143431</v>
      </c>
      <c r="E49" s="39">
        <f t="shared" si="2"/>
        <v>645</v>
      </c>
      <c r="F49" s="53">
        <v>6.19</v>
      </c>
      <c r="G49" s="39">
        <f t="shared" si="3"/>
        <v>3992.55</v>
      </c>
      <c r="H49" s="9">
        <v>1456.92</v>
      </c>
      <c r="I49" s="39">
        <v>523457</v>
      </c>
      <c r="J49" s="38">
        <v>45844</v>
      </c>
      <c r="K49" s="39">
        <f>июн.25!K49+H49-G49</f>
        <v>-3992.5499999999993</v>
      </c>
    </row>
    <row r="50" spans="1:11" x14ac:dyDescent="0.25">
      <c r="A50" s="11"/>
      <c r="B50" s="14">
        <v>44</v>
      </c>
      <c r="C50" s="39"/>
      <c r="D50" s="39"/>
      <c r="E50" s="39">
        <f t="shared" si="2"/>
        <v>0</v>
      </c>
      <c r="F50" s="46">
        <v>8.25</v>
      </c>
      <c r="G50" s="39">
        <f t="shared" si="3"/>
        <v>0</v>
      </c>
      <c r="H50" s="9"/>
      <c r="I50" s="39"/>
      <c r="J50" s="38"/>
      <c r="K50" s="39">
        <f>июн.25!K50+H50-G50</f>
        <v>0</v>
      </c>
    </row>
    <row r="51" spans="1:11" x14ac:dyDescent="0.25">
      <c r="A51" s="11"/>
      <c r="B51" s="14">
        <v>45</v>
      </c>
      <c r="C51" s="70">
        <v>27</v>
      </c>
      <c r="D51" s="70">
        <v>27</v>
      </c>
      <c r="E51" s="39">
        <f t="shared" si="2"/>
        <v>0</v>
      </c>
      <c r="F51" s="46">
        <v>8.25</v>
      </c>
      <c r="G51" s="39">
        <f t="shared" si="3"/>
        <v>0</v>
      </c>
      <c r="H51" s="9"/>
      <c r="I51" s="39"/>
      <c r="J51" s="38"/>
      <c r="K51" s="39">
        <f>июн.25!K51+H51-G51</f>
        <v>0</v>
      </c>
    </row>
    <row r="52" spans="1:11" x14ac:dyDescent="0.25">
      <c r="A52" s="11"/>
      <c r="B52" s="14">
        <v>46</v>
      </c>
      <c r="C52" s="39">
        <v>30050</v>
      </c>
      <c r="D52" s="39">
        <v>30524</v>
      </c>
      <c r="E52" s="39">
        <f t="shared" si="2"/>
        <v>474</v>
      </c>
      <c r="F52" s="46">
        <v>8.25</v>
      </c>
      <c r="G52" s="39">
        <f t="shared" si="3"/>
        <v>3910.5</v>
      </c>
      <c r="H52" s="9"/>
      <c r="I52" s="39"/>
      <c r="J52" s="38"/>
      <c r="K52" s="39">
        <f>июн.25!K52+H52-G52</f>
        <v>17456.529999999992</v>
      </c>
    </row>
    <row r="53" spans="1:11" x14ac:dyDescent="0.25">
      <c r="A53" s="11"/>
      <c r="B53" s="14">
        <v>47</v>
      </c>
      <c r="C53" s="39">
        <v>2089</v>
      </c>
      <c r="D53" s="39">
        <v>2089</v>
      </c>
      <c r="E53" s="39">
        <f t="shared" si="2"/>
        <v>0</v>
      </c>
      <c r="F53" s="46">
        <v>8.25</v>
      </c>
      <c r="G53" s="39">
        <f t="shared" si="3"/>
        <v>0</v>
      </c>
      <c r="H53" s="9"/>
      <c r="I53" s="39"/>
      <c r="J53" s="38"/>
      <c r="K53" s="39">
        <f>июн.25!K53+H53-G53</f>
        <v>-7.33</v>
      </c>
    </row>
    <row r="54" spans="1:11" x14ac:dyDescent="0.25">
      <c r="A54" s="11"/>
      <c r="B54" s="14">
        <v>48</v>
      </c>
      <c r="C54" s="39">
        <v>31201</v>
      </c>
      <c r="D54" s="39">
        <v>31548</v>
      </c>
      <c r="E54" s="39">
        <f t="shared" si="2"/>
        <v>347</v>
      </c>
      <c r="F54" s="46">
        <v>8.25</v>
      </c>
      <c r="G54" s="39">
        <f t="shared" si="3"/>
        <v>2862.75</v>
      </c>
      <c r="H54" s="9">
        <v>6900</v>
      </c>
      <c r="I54" s="39">
        <v>174711</v>
      </c>
      <c r="J54" s="38">
        <v>45849</v>
      </c>
      <c r="K54" s="39">
        <f>июн.25!K54+H54-G54</f>
        <v>-485.30000000000018</v>
      </c>
    </row>
    <row r="55" spans="1:11" x14ac:dyDescent="0.25">
      <c r="A55" s="14"/>
      <c r="B55" s="14">
        <v>49</v>
      </c>
      <c r="C55" s="39">
        <v>77258</v>
      </c>
      <c r="D55" s="39">
        <v>77619</v>
      </c>
      <c r="E55" s="39">
        <f t="shared" si="2"/>
        <v>361</v>
      </c>
      <c r="F55" s="53">
        <v>0</v>
      </c>
      <c r="G55" s="39">
        <f t="shared" si="3"/>
        <v>0</v>
      </c>
      <c r="H55" s="9"/>
      <c r="I55" s="39"/>
      <c r="J55" s="38"/>
      <c r="K55" s="39">
        <f>июн.25!K55+H55-G55</f>
        <v>0</v>
      </c>
    </row>
    <row r="56" spans="1:11" x14ac:dyDescent="0.25">
      <c r="A56" s="11"/>
      <c r="B56" s="14">
        <v>50</v>
      </c>
      <c r="C56" s="39">
        <v>2609</v>
      </c>
      <c r="D56" s="39">
        <v>2705</v>
      </c>
      <c r="E56" s="39">
        <f t="shared" si="2"/>
        <v>96</v>
      </c>
      <c r="F56" s="46">
        <v>8.25</v>
      </c>
      <c r="G56" s="39">
        <f t="shared" si="3"/>
        <v>792</v>
      </c>
      <c r="H56" s="9">
        <v>505.77</v>
      </c>
      <c r="I56" s="39">
        <v>25527</v>
      </c>
      <c r="J56" s="38">
        <v>45845</v>
      </c>
      <c r="K56" s="39">
        <f>июн.25!K56+H56-G56</f>
        <v>-872.63</v>
      </c>
    </row>
    <row r="57" spans="1:11" x14ac:dyDescent="0.25">
      <c r="A57" s="11"/>
      <c r="B57" s="14">
        <v>51</v>
      </c>
      <c r="C57" s="39">
        <v>16408</v>
      </c>
      <c r="D57" s="39">
        <v>16549</v>
      </c>
      <c r="E57" s="39">
        <f t="shared" si="2"/>
        <v>141</v>
      </c>
      <c r="F57" s="53">
        <v>0</v>
      </c>
      <c r="G57" s="39">
        <f t="shared" si="3"/>
        <v>0</v>
      </c>
      <c r="H57" s="9"/>
      <c r="I57" s="39"/>
      <c r="J57" s="38"/>
      <c r="K57" s="39">
        <f>июн.25!K57+H57-G57</f>
        <v>0</v>
      </c>
    </row>
    <row r="58" spans="1:11" x14ac:dyDescent="0.25">
      <c r="A58" s="11"/>
      <c r="B58" s="14">
        <v>52</v>
      </c>
      <c r="C58" s="39">
        <v>127502</v>
      </c>
      <c r="D58" s="39">
        <v>127901</v>
      </c>
      <c r="E58" s="39">
        <f t="shared" si="2"/>
        <v>399</v>
      </c>
      <c r="F58" s="53">
        <v>0</v>
      </c>
      <c r="G58" s="39">
        <f t="shared" si="3"/>
        <v>0</v>
      </c>
      <c r="H58" s="9"/>
      <c r="I58" s="39"/>
      <c r="J58" s="38"/>
      <c r="K58" s="39">
        <f>июн.25!K58+H58-G58</f>
        <v>0</v>
      </c>
    </row>
    <row r="59" spans="1:11" x14ac:dyDescent="0.25">
      <c r="A59" s="11"/>
      <c r="B59" s="14">
        <v>53</v>
      </c>
      <c r="C59" s="39">
        <v>4102</v>
      </c>
      <c r="D59" s="39">
        <v>4151</v>
      </c>
      <c r="E59" s="39">
        <f t="shared" si="2"/>
        <v>49</v>
      </c>
      <c r="F59" s="46">
        <v>8.25</v>
      </c>
      <c r="G59" s="39">
        <f t="shared" si="3"/>
        <v>404.25</v>
      </c>
      <c r="H59" s="9"/>
      <c r="I59" s="39"/>
      <c r="J59" s="38"/>
      <c r="K59" s="39">
        <f>июн.25!K59+H59-G59</f>
        <v>-2068.16</v>
      </c>
    </row>
    <row r="60" spans="1:11" x14ac:dyDescent="0.25">
      <c r="A60" s="11"/>
      <c r="B60" s="14">
        <v>54</v>
      </c>
      <c r="C60" s="39">
        <v>259</v>
      </c>
      <c r="D60" s="39">
        <v>259</v>
      </c>
      <c r="E60" s="39">
        <f t="shared" si="2"/>
        <v>0</v>
      </c>
      <c r="F60" s="46">
        <v>8.25</v>
      </c>
      <c r="G60" s="39">
        <f t="shared" si="3"/>
        <v>0</v>
      </c>
      <c r="H60" s="9"/>
      <c r="I60" s="39"/>
      <c r="J60" s="38"/>
      <c r="K60" s="39">
        <f>июн.25!K60+H60-G60</f>
        <v>-51.31</v>
      </c>
    </row>
    <row r="61" spans="1:11" x14ac:dyDescent="0.25">
      <c r="A61" s="11"/>
      <c r="B61" s="14">
        <v>55</v>
      </c>
      <c r="C61" s="39">
        <v>79062</v>
      </c>
      <c r="D61" s="39">
        <v>79652</v>
      </c>
      <c r="E61" s="39">
        <f t="shared" si="2"/>
        <v>590</v>
      </c>
      <c r="F61" s="53">
        <v>6.19</v>
      </c>
      <c r="G61" s="39">
        <f t="shared" si="3"/>
        <v>3652.1000000000004</v>
      </c>
      <c r="H61" s="9">
        <v>7000</v>
      </c>
      <c r="I61" s="39">
        <v>422609</v>
      </c>
      <c r="J61" s="38">
        <v>45845</v>
      </c>
      <c r="K61" s="39">
        <f>июн.25!K61+H61-G61</f>
        <v>-11951.750000000002</v>
      </c>
    </row>
    <row r="62" spans="1:11" x14ac:dyDescent="0.25">
      <c r="A62" s="11"/>
      <c r="B62" s="14">
        <v>56</v>
      </c>
      <c r="C62" s="39">
        <v>7544</v>
      </c>
      <c r="D62" s="39">
        <v>7733</v>
      </c>
      <c r="E62" s="39">
        <f t="shared" si="2"/>
        <v>189</v>
      </c>
      <c r="F62" s="46">
        <v>8.25</v>
      </c>
      <c r="G62" s="39">
        <f t="shared" si="3"/>
        <v>1559.25</v>
      </c>
      <c r="H62" s="9">
        <v>1000</v>
      </c>
      <c r="I62" s="39">
        <v>76362</v>
      </c>
      <c r="J62" s="38">
        <v>45847</v>
      </c>
      <c r="K62" s="39">
        <f>июн.25!K62+H62-G62</f>
        <v>-1985.48</v>
      </c>
    </row>
    <row r="63" spans="1:11" x14ac:dyDescent="0.25">
      <c r="A63" s="11"/>
      <c r="B63" s="14">
        <v>57</v>
      </c>
      <c r="C63" s="39">
        <v>106895</v>
      </c>
      <c r="D63" s="39">
        <v>106895</v>
      </c>
      <c r="E63" s="39">
        <f t="shared" si="2"/>
        <v>0</v>
      </c>
      <c r="F63" s="53">
        <v>6.19</v>
      </c>
      <c r="G63" s="39">
        <f t="shared" si="3"/>
        <v>0</v>
      </c>
      <c r="H63" s="9"/>
      <c r="I63" s="39"/>
      <c r="J63" s="38"/>
      <c r="K63" s="39">
        <f>июн.25!K63+H63-G63</f>
        <v>0</v>
      </c>
    </row>
    <row r="64" spans="1:11" x14ac:dyDescent="0.25">
      <c r="A64" s="11"/>
      <c r="B64" s="14">
        <v>58</v>
      </c>
      <c r="C64" s="39"/>
      <c r="D64" s="39"/>
      <c r="E64" s="39">
        <f t="shared" si="2"/>
        <v>0</v>
      </c>
      <c r="F64" s="46">
        <v>8.25</v>
      </c>
      <c r="G64" s="39">
        <f t="shared" si="3"/>
        <v>0</v>
      </c>
      <c r="H64" s="9"/>
      <c r="I64" s="39"/>
      <c r="J64" s="38"/>
      <c r="K64" s="39">
        <f>июн.25!K64+H64-G64</f>
        <v>0</v>
      </c>
    </row>
    <row r="65" spans="1:11" x14ac:dyDescent="0.25">
      <c r="A65" s="11"/>
      <c r="B65" s="14">
        <v>59</v>
      </c>
      <c r="C65" s="39">
        <v>33987</v>
      </c>
      <c r="D65" s="39">
        <v>34559</v>
      </c>
      <c r="E65" s="39">
        <f t="shared" si="2"/>
        <v>572</v>
      </c>
      <c r="F65" s="46">
        <v>8.25</v>
      </c>
      <c r="G65" s="39">
        <f t="shared" si="3"/>
        <v>4719</v>
      </c>
      <c r="H65" s="9">
        <v>3580</v>
      </c>
      <c r="I65" s="39">
        <v>949512</v>
      </c>
      <c r="J65" s="38">
        <v>45854</v>
      </c>
      <c r="K65" s="39">
        <f>июн.25!K65+H65-G65</f>
        <v>-1440.6500000000005</v>
      </c>
    </row>
    <row r="66" spans="1:11" x14ac:dyDescent="0.25">
      <c r="A66" s="11"/>
      <c r="B66" s="14">
        <v>60</v>
      </c>
      <c r="C66" s="39">
        <v>31271</v>
      </c>
      <c r="D66" s="39">
        <v>31419</v>
      </c>
      <c r="E66" s="39">
        <f t="shared" si="2"/>
        <v>148</v>
      </c>
      <c r="F66" s="53">
        <v>6.19</v>
      </c>
      <c r="G66" s="39">
        <f t="shared" si="3"/>
        <v>916.12</v>
      </c>
      <c r="H66" s="9">
        <v>778.54</v>
      </c>
      <c r="I66" s="39">
        <v>151016</v>
      </c>
      <c r="J66" s="38">
        <v>45848</v>
      </c>
      <c r="K66" s="39">
        <f>июн.25!K66+H66-G66</f>
        <v>-173.48000000000002</v>
      </c>
    </row>
    <row r="67" spans="1:11" x14ac:dyDescent="0.25">
      <c r="A67" s="11"/>
      <c r="B67" s="14">
        <v>61</v>
      </c>
      <c r="C67" s="39">
        <v>95582</v>
      </c>
      <c r="D67" s="39">
        <v>95958</v>
      </c>
      <c r="E67" s="39">
        <f t="shared" si="2"/>
        <v>376</v>
      </c>
      <c r="F67" s="53">
        <v>0</v>
      </c>
      <c r="G67" s="39">
        <f t="shared" si="3"/>
        <v>0</v>
      </c>
      <c r="H67" s="9"/>
      <c r="I67" s="39"/>
      <c r="J67" s="38"/>
      <c r="K67" s="39">
        <f>июн.25!K67+H67-G67</f>
        <v>0</v>
      </c>
    </row>
    <row r="68" spans="1:11" x14ac:dyDescent="0.25">
      <c r="A68" s="11"/>
      <c r="B68" s="14">
        <v>62</v>
      </c>
      <c r="C68" s="39">
        <v>15461</v>
      </c>
      <c r="D68" s="39">
        <v>15613</v>
      </c>
      <c r="E68" s="39">
        <f t="shared" si="2"/>
        <v>152</v>
      </c>
      <c r="F68" s="46">
        <v>8.25</v>
      </c>
      <c r="G68" s="39">
        <f t="shared" si="3"/>
        <v>1254</v>
      </c>
      <c r="H68" s="9">
        <v>1000</v>
      </c>
      <c r="I68" s="39">
        <v>827127</v>
      </c>
      <c r="J68" s="38">
        <v>45845</v>
      </c>
      <c r="K68" s="39">
        <f>июн.25!K68+H68-G68</f>
        <v>6783.18</v>
      </c>
    </row>
    <row r="69" spans="1:11" x14ac:dyDescent="0.25">
      <c r="A69" s="11"/>
      <c r="B69" s="14">
        <v>63</v>
      </c>
      <c r="C69" s="39">
        <v>38617</v>
      </c>
      <c r="D69" s="39">
        <v>39155</v>
      </c>
      <c r="E69" s="39">
        <f t="shared" si="2"/>
        <v>538</v>
      </c>
      <c r="F69" s="53">
        <v>6.19</v>
      </c>
      <c r="G69" s="39">
        <f t="shared" si="3"/>
        <v>3330.2200000000003</v>
      </c>
      <c r="H69" s="9">
        <v>1700</v>
      </c>
      <c r="I69" s="39">
        <v>274620</v>
      </c>
      <c r="J69" s="38">
        <v>45845</v>
      </c>
      <c r="K69" s="39">
        <f>июн.25!K69+H69-G69</f>
        <v>1.4099999999998545</v>
      </c>
    </row>
    <row r="70" spans="1:11" x14ac:dyDescent="0.25">
      <c r="A70" s="11"/>
      <c r="B70" s="14">
        <v>64</v>
      </c>
      <c r="C70" s="39">
        <v>1264</v>
      </c>
      <c r="D70" s="39">
        <v>1660</v>
      </c>
      <c r="E70" s="39">
        <f t="shared" si="2"/>
        <v>396</v>
      </c>
      <c r="F70" s="46">
        <v>8.25</v>
      </c>
      <c r="G70" s="39">
        <f t="shared" si="3"/>
        <v>3267</v>
      </c>
      <c r="H70" s="9">
        <v>2500</v>
      </c>
      <c r="I70" s="39">
        <v>352173.685918</v>
      </c>
      <c r="J70" s="38" t="s">
        <v>56</v>
      </c>
      <c r="K70" s="39">
        <f>июн.25!K70+H70-G70</f>
        <v>-3056.08</v>
      </c>
    </row>
    <row r="71" spans="1:11" x14ac:dyDescent="0.25">
      <c r="A71" s="11"/>
      <c r="B71" s="14">
        <v>65</v>
      </c>
      <c r="C71" s="39">
        <v>26400</v>
      </c>
      <c r="D71" s="39">
        <v>26584</v>
      </c>
      <c r="E71" s="39">
        <f t="shared" ref="E71:E102" si="4">D71-C71</f>
        <v>184</v>
      </c>
      <c r="F71" s="53">
        <v>6.19</v>
      </c>
      <c r="G71" s="39">
        <f t="shared" ref="G71:G102" si="5">F71*E71</f>
        <v>1138.96</v>
      </c>
      <c r="H71" s="9">
        <v>1297.8900000000001</v>
      </c>
      <c r="I71" s="39">
        <v>258311</v>
      </c>
      <c r="J71" s="38">
        <v>45839</v>
      </c>
      <c r="K71" s="39">
        <f>июн.25!K71+H71-G71</f>
        <v>-1010.7099999999998</v>
      </c>
    </row>
    <row r="72" spans="1:11" x14ac:dyDescent="0.25">
      <c r="A72" s="11"/>
      <c r="B72" s="14">
        <v>66</v>
      </c>
      <c r="C72" s="39">
        <v>154394</v>
      </c>
      <c r="D72" s="39">
        <v>154642</v>
      </c>
      <c r="E72" s="39">
        <f t="shared" si="4"/>
        <v>248</v>
      </c>
      <c r="F72" s="53">
        <v>0</v>
      </c>
      <c r="G72" s="39">
        <f t="shared" si="5"/>
        <v>0</v>
      </c>
      <c r="H72" s="9"/>
      <c r="I72" s="39"/>
      <c r="J72" s="38"/>
      <c r="K72" s="39">
        <f>июн.25!K72+H72-G72</f>
        <v>0</v>
      </c>
    </row>
    <row r="73" spans="1:11" x14ac:dyDescent="0.25">
      <c r="A73" s="14"/>
      <c r="B73" s="14">
        <v>67</v>
      </c>
      <c r="C73" s="39">
        <v>11639</v>
      </c>
      <c r="D73" s="39">
        <v>11865</v>
      </c>
      <c r="E73" s="39">
        <f t="shared" si="4"/>
        <v>226</v>
      </c>
      <c r="F73" s="53">
        <v>6.19</v>
      </c>
      <c r="G73" s="39">
        <f t="shared" si="5"/>
        <v>1398.94</v>
      </c>
      <c r="H73" s="9"/>
      <c r="I73" s="39"/>
      <c r="J73" s="38"/>
      <c r="K73" s="39">
        <f>июн.25!K73+H73-G73</f>
        <v>716.78000000000065</v>
      </c>
    </row>
    <row r="74" spans="1:11" x14ac:dyDescent="0.25">
      <c r="A74" s="11"/>
      <c r="B74" s="14">
        <v>68</v>
      </c>
      <c r="C74" s="39"/>
      <c r="D74" s="39"/>
      <c r="E74" s="39">
        <f t="shared" si="4"/>
        <v>0</v>
      </c>
      <c r="F74" s="46">
        <v>8.25</v>
      </c>
      <c r="G74" s="39">
        <f t="shared" si="5"/>
        <v>0</v>
      </c>
      <c r="H74" s="9"/>
      <c r="I74" s="39"/>
      <c r="J74" s="38"/>
      <c r="K74" s="39">
        <f>июн.25!K74+H74-G74</f>
        <v>0</v>
      </c>
    </row>
    <row r="75" spans="1:11" x14ac:dyDescent="0.25">
      <c r="A75" s="11"/>
      <c r="B75" s="14">
        <v>69</v>
      </c>
      <c r="C75" s="39">
        <v>10666</v>
      </c>
      <c r="D75" s="39">
        <v>10666</v>
      </c>
      <c r="E75" s="39">
        <f t="shared" si="4"/>
        <v>0</v>
      </c>
      <c r="F75" s="46">
        <v>8.25</v>
      </c>
      <c r="G75" s="39">
        <f t="shared" si="5"/>
        <v>0</v>
      </c>
      <c r="H75" s="9"/>
      <c r="I75" s="39"/>
      <c r="J75" s="38"/>
      <c r="K75" s="39">
        <f>июн.25!K75+H75-G75</f>
        <v>-7.33</v>
      </c>
    </row>
    <row r="76" spans="1:11" x14ac:dyDescent="0.25">
      <c r="A76" s="11"/>
      <c r="B76" s="14">
        <v>70</v>
      </c>
      <c r="C76" s="39">
        <v>152030</v>
      </c>
      <c r="D76" s="39">
        <v>152146</v>
      </c>
      <c r="E76" s="39">
        <f t="shared" si="4"/>
        <v>116</v>
      </c>
      <c r="F76" s="46">
        <v>8.25</v>
      </c>
      <c r="G76" s="39">
        <f t="shared" si="5"/>
        <v>957</v>
      </c>
      <c r="H76" s="9"/>
      <c r="I76" s="39"/>
      <c r="J76" s="38"/>
      <c r="K76" s="39">
        <f>июн.25!K76+H76-G76</f>
        <v>-1593.9200000000005</v>
      </c>
    </row>
    <row r="77" spans="1:11" x14ac:dyDescent="0.25">
      <c r="A77" s="11"/>
      <c r="B77" s="14">
        <v>71</v>
      </c>
      <c r="C77" s="39">
        <v>71885</v>
      </c>
      <c r="D77" s="39">
        <v>72816</v>
      </c>
      <c r="E77" s="39">
        <f t="shared" si="4"/>
        <v>931</v>
      </c>
      <c r="F77" s="46">
        <v>8.25</v>
      </c>
      <c r="G77" s="39">
        <f t="shared" si="5"/>
        <v>7680.75</v>
      </c>
      <c r="H77" s="9">
        <v>3500</v>
      </c>
      <c r="I77" s="39">
        <v>478829</v>
      </c>
      <c r="J77" s="38">
        <v>45840</v>
      </c>
      <c r="K77" s="39">
        <f>июн.25!K77+H77-G77</f>
        <v>-790.21</v>
      </c>
    </row>
    <row r="78" spans="1:11" x14ac:dyDescent="0.25">
      <c r="A78" s="11"/>
      <c r="B78" s="14">
        <v>72</v>
      </c>
      <c r="C78" s="39"/>
      <c r="D78" s="39"/>
      <c r="E78" s="39">
        <f t="shared" si="4"/>
        <v>0</v>
      </c>
      <c r="F78" s="46">
        <v>8.25</v>
      </c>
      <c r="G78" s="39">
        <f t="shared" si="5"/>
        <v>0</v>
      </c>
      <c r="H78" s="9"/>
      <c r="I78" s="39"/>
      <c r="J78" s="38"/>
      <c r="K78" s="39">
        <f>июн.25!K78+H78-G78</f>
        <v>0</v>
      </c>
    </row>
    <row r="79" spans="1:11" x14ac:dyDescent="0.25">
      <c r="A79" s="11"/>
      <c r="B79" s="14">
        <v>73</v>
      </c>
      <c r="C79" s="39"/>
      <c r="D79" s="39"/>
      <c r="E79" s="39">
        <f t="shared" si="4"/>
        <v>0</v>
      </c>
      <c r="F79" s="46">
        <v>8.25</v>
      </c>
      <c r="G79" s="39">
        <f t="shared" si="5"/>
        <v>0</v>
      </c>
      <c r="H79" s="9"/>
      <c r="I79" s="39"/>
      <c r="J79" s="38"/>
      <c r="K79" s="39">
        <f>июн.25!K79+H79-G79</f>
        <v>0</v>
      </c>
    </row>
    <row r="80" spans="1:11" x14ac:dyDescent="0.25">
      <c r="A80" s="11"/>
      <c r="B80" s="14">
        <v>74</v>
      </c>
      <c r="C80" s="39">
        <v>119962</v>
      </c>
      <c r="D80" s="39">
        <v>120731</v>
      </c>
      <c r="E80" s="39">
        <f t="shared" si="4"/>
        <v>769</v>
      </c>
      <c r="F80" s="53">
        <v>0</v>
      </c>
      <c r="G80" s="39">
        <f t="shared" si="5"/>
        <v>0</v>
      </c>
      <c r="H80" s="9"/>
      <c r="I80" s="39"/>
      <c r="J80" s="38"/>
      <c r="K80" s="39">
        <f>июн.25!K80+H80-G80</f>
        <v>0</v>
      </c>
    </row>
    <row r="81" spans="1:11" x14ac:dyDescent="0.25">
      <c r="A81" s="11"/>
      <c r="B81" s="14">
        <v>75</v>
      </c>
      <c r="C81" s="39">
        <v>197</v>
      </c>
      <c r="D81" s="39">
        <v>198</v>
      </c>
      <c r="E81" s="39">
        <f t="shared" si="4"/>
        <v>1</v>
      </c>
      <c r="F81" s="46">
        <v>8.25</v>
      </c>
      <c r="G81" s="39">
        <f t="shared" si="5"/>
        <v>8.25</v>
      </c>
      <c r="H81" s="9"/>
      <c r="I81" s="39"/>
      <c r="J81" s="38"/>
      <c r="K81" s="39">
        <f>июн.25!K81+H81-G81</f>
        <v>17.14</v>
      </c>
    </row>
    <row r="82" spans="1:11" x14ac:dyDescent="0.25">
      <c r="A82" s="11"/>
      <c r="B82" s="14">
        <v>76</v>
      </c>
      <c r="C82" s="39">
        <v>127344</v>
      </c>
      <c r="D82" s="39">
        <v>127764</v>
      </c>
      <c r="E82" s="39">
        <f t="shared" si="4"/>
        <v>420</v>
      </c>
      <c r="F82" s="53">
        <v>6.19</v>
      </c>
      <c r="G82" s="39">
        <f t="shared" si="5"/>
        <v>2599.8000000000002</v>
      </c>
      <c r="H82" s="9">
        <v>1908.36</v>
      </c>
      <c r="I82" s="39">
        <v>191785</v>
      </c>
      <c r="J82" s="38">
        <v>45845</v>
      </c>
      <c r="K82" s="39">
        <f>июн.25!K82+H82-G82</f>
        <v>3958.67</v>
      </c>
    </row>
    <row r="83" spans="1:11" x14ac:dyDescent="0.25">
      <c r="A83" s="11"/>
      <c r="B83" s="14">
        <v>77</v>
      </c>
      <c r="C83" s="39">
        <v>37427</v>
      </c>
      <c r="D83" s="39">
        <v>37642</v>
      </c>
      <c r="E83" s="39">
        <f t="shared" si="4"/>
        <v>215</v>
      </c>
      <c r="F83" s="53">
        <v>6.19</v>
      </c>
      <c r="G83" s="39">
        <f t="shared" si="5"/>
        <v>1330.8500000000001</v>
      </c>
      <c r="H83" s="9"/>
      <c r="I83" s="39"/>
      <c r="J83" s="38"/>
      <c r="K83" s="39">
        <f>июн.25!K83+H83-G83</f>
        <v>1486.4499999999996</v>
      </c>
    </row>
    <row r="84" spans="1:11" x14ac:dyDescent="0.25">
      <c r="A84" s="11"/>
      <c r="B84" s="14">
        <v>78</v>
      </c>
      <c r="C84" s="39"/>
      <c r="D84" s="39"/>
      <c r="E84" s="39">
        <f t="shared" si="4"/>
        <v>0</v>
      </c>
      <c r="F84" s="46">
        <v>8.25</v>
      </c>
      <c r="G84" s="39">
        <f t="shared" si="5"/>
        <v>0</v>
      </c>
      <c r="H84" s="9"/>
      <c r="I84" s="39"/>
      <c r="J84" s="38"/>
      <c r="K84" s="39">
        <f>июн.25!K84+H84-G84</f>
        <v>0</v>
      </c>
    </row>
    <row r="85" spans="1:11" x14ac:dyDescent="0.25">
      <c r="A85" s="11"/>
      <c r="B85" s="14">
        <v>79</v>
      </c>
      <c r="C85" s="39">
        <v>14186</v>
      </c>
      <c r="D85" s="39">
        <v>14276</v>
      </c>
      <c r="E85" s="39">
        <f t="shared" si="4"/>
        <v>90</v>
      </c>
      <c r="F85" s="53">
        <v>0</v>
      </c>
      <c r="G85" s="39">
        <f t="shared" si="5"/>
        <v>0</v>
      </c>
      <c r="H85" s="9"/>
      <c r="I85" s="39"/>
      <c r="J85" s="38"/>
      <c r="K85" s="39">
        <f>июн.25!K85+H85-G85</f>
        <v>0</v>
      </c>
    </row>
    <row r="86" spans="1:11" x14ac:dyDescent="0.25">
      <c r="A86" s="14"/>
      <c r="B86" s="14">
        <v>80</v>
      </c>
      <c r="C86" s="39"/>
      <c r="D86" s="39"/>
      <c r="E86" s="39">
        <f t="shared" si="4"/>
        <v>0</v>
      </c>
      <c r="F86" s="46">
        <v>8.25</v>
      </c>
      <c r="G86" s="39">
        <f t="shared" si="5"/>
        <v>0</v>
      </c>
      <c r="H86" s="9"/>
      <c r="I86" s="39"/>
      <c r="J86" s="38"/>
      <c r="K86" s="39">
        <f>июн.25!K86+H86-G86</f>
        <v>0</v>
      </c>
    </row>
    <row r="87" spans="1:11" x14ac:dyDescent="0.25">
      <c r="A87" s="14"/>
      <c r="B87" s="14">
        <v>81</v>
      </c>
      <c r="C87" s="39">
        <v>55518</v>
      </c>
      <c r="D87" s="39">
        <v>55617</v>
      </c>
      <c r="E87" s="39">
        <f t="shared" si="4"/>
        <v>99</v>
      </c>
      <c r="F87" s="46">
        <v>8.25</v>
      </c>
      <c r="G87" s="39">
        <f t="shared" si="5"/>
        <v>816.75</v>
      </c>
      <c r="H87" s="9"/>
      <c r="I87" s="39"/>
      <c r="J87" s="38"/>
      <c r="K87" s="39">
        <f>июн.25!K87+H87-G87</f>
        <v>6387.74</v>
      </c>
    </row>
    <row r="88" spans="1:11" x14ac:dyDescent="0.25">
      <c r="A88" s="11"/>
      <c r="B88" s="14">
        <v>82</v>
      </c>
      <c r="C88" s="39">
        <v>6077</v>
      </c>
      <c r="D88" s="39">
        <v>6110</v>
      </c>
      <c r="E88" s="39">
        <f t="shared" si="4"/>
        <v>33</v>
      </c>
      <c r="F88" s="46">
        <v>8.25</v>
      </c>
      <c r="G88" s="39">
        <f t="shared" si="5"/>
        <v>272.25</v>
      </c>
      <c r="H88" s="9">
        <v>1000</v>
      </c>
      <c r="I88" s="39">
        <v>233503</v>
      </c>
      <c r="J88" s="38">
        <v>45860</v>
      </c>
      <c r="K88" s="39">
        <f>июн.25!K88+H88-G88</f>
        <v>1870.94</v>
      </c>
    </row>
    <row r="89" spans="1:11" x14ac:dyDescent="0.25">
      <c r="A89" s="11"/>
      <c r="B89" s="14">
        <v>83</v>
      </c>
      <c r="C89" s="39"/>
      <c r="D89" s="39"/>
      <c r="E89" s="39">
        <f t="shared" si="4"/>
        <v>0</v>
      </c>
      <c r="F89" s="46">
        <v>8.25</v>
      </c>
      <c r="G89" s="39">
        <f t="shared" si="5"/>
        <v>0</v>
      </c>
      <c r="H89" s="9"/>
      <c r="I89" s="39"/>
      <c r="J89" s="38"/>
      <c r="K89" s="39">
        <f>июн.25!K89+H89-G89</f>
        <v>0</v>
      </c>
    </row>
    <row r="90" spans="1:11" x14ac:dyDescent="0.25">
      <c r="A90" s="11"/>
      <c r="B90" s="14">
        <v>84</v>
      </c>
      <c r="C90" s="39">
        <v>3338</v>
      </c>
      <c r="D90" s="39">
        <v>3501</v>
      </c>
      <c r="E90" s="39">
        <f t="shared" si="4"/>
        <v>163</v>
      </c>
      <c r="F90" s="46">
        <v>8.25</v>
      </c>
      <c r="G90" s="39">
        <f t="shared" si="5"/>
        <v>1344.75</v>
      </c>
      <c r="H90" s="9"/>
      <c r="I90" s="39"/>
      <c r="J90" s="38"/>
      <c r="K90" s="39">
        <f>июн.25!K90+H90-G90</f>
        <v>-4372.04</v>
      </c>
    </row>
    <row r="91" spans="1:11" x14ac:dyDescent="0.25">
      <c r="A91" s="11"/>
      <c r="B91" s="14">
        <v>85</v>
      </c>
      <c r="C91" s="39"/>
      <c r="D91" s="39"/>
      <c r="E91" s="39">
        <f t="shared" si="4"/>
        <v>0</v>
      </c>
      <c r="F91" s="46">
        <v>8.25</v>
      </c>
      <c r="G91" s="39">
        <f t="shared" si="5"/>
        <v>0</v>
      </c>
      <c r="H91" s="9"/>
      <c r="I91" s="39"/>
      <c r="J91" s="38"/>
      <c r="K91" s="39">
        <f>июн.25!K91+H91-G91</f>
        <v>0</v>
      </c>
    </row>
    <row r="92" spans="1:11" x14ac:dyDescent="0.25">
      <c r="A92" s="11"/>
      <c r="B92" s="14">
        <v>86</v>
      </c>
      <c r="C92" s="39">
        <v>16225</v>
      </c>
      <c r="D92" s="39">
        <v>16534</v>
      </c>
      <c r="E92" s="39">
        <f t="shared" si="4"/>
        <v>309</v>
      </c>
      <c r="F92" s="61">
        <v>0</v>
      </c>
      <c r="G92" s="39">
        <f t="shared" si="5"/>
        <v>0</v>
      </c>
      <c r="H92" s="9"/>
      <c r="I92" s="39"/>
      <c r="J92" s="38"/>
      <c r="K92" s="39">
        <f>июн.25!K92+H92-G92</f>
        <v>0</v>
      </c>
    </row>
    <row r="93" spans="1:11" x14ac:dyDescent="0.25">
      <c r="A93" s="11"/>
      <c r="B93" s="14">
        <v>87</v>
      </c>
      <c r="C93" s="39">
        <v>20694</v>
      </c>
      <c r="D93" s="39">
        <v>20917</v>
      </c>
      <c r="E93" s="39">
        <f t="shared" si="4"/>
        <v>223</v>
      </c>
      <c r="F93" s="46">
        <v>8.25</v>
      </c>
      <c r="G93" s="39">
        <f t="shared" si="5"/>
        <v>1839.75</v>
      </c>
      <c r="H93" s="9"/>
      <c r="I93" s="39"/>
      <c r="J93" s="38"/>
      <c r="K93" s="39">
        <f>июн.25!K93+H93-G93</f>
        <v>2209.0999999999995</v>
      </c>
    </row>
    <row r="94" spans="1:11" x14ac:dyDescent="0.25">
      <c r="A94" s="11"/>
      <c r="B94" s="14">
        <v>88</v>
      </c>
      <c r="C94" s="39">
        <v>75990</v>
      </c>
      <c r="D94" s="39">
        <v>76577</v>
      </c>
      <c r="E94" s="39">
        <f t="shared" si="4"/>
        <v>587</v>
      </c>
      <c r="F94" s="46">
        <v>8.25</v>
      </c>
      <c r="G94" s="39">
        <f t="shared" si="5"/>
        <v>4842.75</v>
      </c>
      <c r="H94" s="9">
        <v>4130</v>
      </c>
      <c r="I94" s="39">
        <v>457367</v>
      </c>
      <c r="J94" s="38">
        <v>45845</v>
      </c>
      <c r="K94" s="39">
        <f>июн.25!K94+H94-G94</f>
        <v>3891.7300000000014</v>
      </c>
    </row>
    <row r="95" spans="1:11" x14ac:dyDescent="0.25">
      <c r="A95" s="11"/>
      <c r="B95" s="14">
        <v>89</v>
      </c>
      <c r="C95" s="39">
        <v>87607</v>
      </c>
      <c r="D95" s="39">
        <v>88137</v>
      </c>
      <c r="E95" s="39">
        <f t="shared" si="4"/>
        <v>530</v>
      </c>
      <c r="F95" s="46">
        <v>8.25</v>
      </c>
      <c r="G95" s="39">
        <f t="shared" si="5"/>
        <v>4372.5</v>
      </c>
      <c r="H95" s="9">
        <v>3694.32</v>
      </c>
      <c r="I95" s="39">
        <v>472810</v>
      </c>
      <c r="J95" s="38">
        <v>45852</v>
      </c>
      <c r="K95" s="39">
        <f>июн.25!K95+H95-G95</f>
        <v>11159.77</v>
      </c>
    </row>
    <row r="96" spans="1:11" x14ac:dyDescent="0.25">
      <c r="A96" s="11"/>
      <c r="B96" s="14">
        <v>90</v>
      </c>
      <c r="C96" s="39">
        <v>12178</v>
      </c>
      <c r="D96" s="39">
        <v>12178</v>
      </c>
      <c r="E96" s="39">
        <f t="shared" si="4"/>
        <v>0</v>
      </c>
      <c r="F96" s="46">
        <v>8.25</v>
      </c>
      <c r="G96" s="39">
        <f t="shared" si="5"/>
        <v>0</v>
      </c>
      <c r="H96" s="9"/>
      <c r="I96" s="39"/>
      <c r="J96" s="38"/>
      <c r="K96" s="39">
        <f>июн.25!K96+H96-G96</f>
        <v>0</v>
      </c>
    </row>
    <row r="97" spans="1:11" x14ac:dyDescent="0.25">
      <c r="A97" s="11"/>
      <c r="B97" s="14">
        <v>91</v>
      </c>
      <c r="C97" s="39">
        <v>628</v>
      </c>
      <c r="D97" s="39">
        <v>629</v>
      </c>
      <c r="E97" s="39">
        <f t="shared" si="4"/>
        <v>1</v>
      </c>
      <c r="F97" s="46">
        <v>8.25</v>
      </c>
      <c r="G97" s="39">
        <f t="shared" si="5"/>
        <v>8.25</v>
      </c>
      <c r="H97" s="9"/>
      <c r="I97" s="39"/>
      <c r="J97" s="38"/>
      <c r="K97" s="39">
        <f>июн.25!K97+H97-G97</f>
        <v>-176.84</v>
      </c>
    </row>
    <row r="98" spans="1:11" x14ac:dyDescent="0.25">
      <c r="A98" s="11"/>
      <c r="B98" s="14">
        <v>92</v>
      </c>
      <c r="C98" s="39">
        <v>1122</v>
      </c>
      <c r="D98" s="39">
        <v>1122</v>
      </c>
      <c r="E98" s="39">
        <f t="shared" si="4"/>
        <v>0</v>
      </c>
      <c r="F98" s="46">
        <v>8.25</v>
      </c>
      <c r="G98" s="39">
        <f t="shared" si="5"/>
        <v>0</v>
      </c>
      <c r="H98" s="9"/>
      <c r="I98" s="39"/>
      <c r="J98" s="38"/>
      <c r="K98" s="39">
        <f>июн.25!K98+H98-G98</f>
        <v>-7.33</v>
      </c>
    </row>
    <row r="99" spans="1:11" x14ac:dyDescent="0.25">
      <c r="A99" s="11"/>
      <c r="B99" s="14">
        <v>93</v>
      </c>
      <c r="C99" s="39"/>
      <c r="D99" s="39"/>
      <c r="E99" s="39">
        <f t="shared" si="4"/>
        <v>0</v>
      </c>
      <c r="F99" s="46">
        <v>8.25</v>
      </c>
      <c r="G99" s="39">
        <f t="shared" si="5"/>
        <v>0</v>
      </c>
      <c r="H99" s="9"/>
      <c r="I99" s="39"/>
      <c r="J99" s="38"/>
      <c r="K99" s="39">
        <f>июн.25!K99+H99-G99</f>
        <v>0</v>
      </c>
    </row>
    <row r="100" spans="1:11" x14ac:dyDescent="0.25">
      <c r="A100" s="14"/>
      <c r="B100" s="14">
        <v>94</v>
      </c>
      <c r="C100" s="39">
        <v>15464</v>
      </c>
      <c r="D100" s="39">
        <v>16031</v>
      </c>
      <c r="E100" s="39">
        <f t="shared" si="4"/>
        <v>567</v>
      </c>
      <c r="F100" s="46">
        <v>8.25</v>
      </c>
      <c r="G100" s="39">
        <f t="shared" si="5"/>
        <v>4677.75</v>
      </c>
      <c r="H100" s="9">
        <v>6384.44</v>
      </c>
      <c r="I100" s="39">
        <v>217821.21122100001</v>
      </c>
      <c r="J100" s="38">
        <v>45852</v>
      </c>
      <c r="K100" s="39">
        <f>июн.25!K100+H100-G100</f>
        <v>-4677.7400000000007</v>
      </c>
    </row>
    <row r="101" spans="1:11" x14ac:dyDescent="0.25">
      <c r="A101" s="11"/>
      <c r="B101" s="14">
        <v>95</v>
      </c>
      <c r="C101" s="39"/>
      <c r="D101" s="39"/>
      <c r="E101" s="39">
        <f t="shared" si="4"/>
        <v>0</v>
      </c>
      <c r="F101" s="46">
        <v>8.25</v>
      </c>
      <c r="G101" s="39">
        <f t="shared" si="5"/>
        <v>0</v>
      </c>
      <c r="H101" s="9"/>
      <c r="I101" s="39"/>
      <c r="J101" s="38"/>
      <c r="K101" s="39">
        <f>июн.25!K101+H101-G101</f>
        <v>0</v>
      </c>
    </row>
    <row r="102" spans="1:11" x14ac:dyDescent="0.25">
      <c r="A102" s="11"/>
      <c r="B102" s="14">
        <v>96</v>
      </c>
      <c r="C102" s="39">
        <v>56479</v>
      </c>
      <c r="D102" s="39">
        <v>56826</v>
      </c>
      <c r="E102" s="39">
        <f t="shared" si="4"/>
        <v>347</v>
      </c>
      <c r="F102" s="53">
        <v>0</v>
      </c>
      <c r="G102" s="39">
        <f t="shared" si="5"/>
        <v>0</v>
      </c>
      <c r="H102" s="9"/>
      <c r="I102" s="39"/>
      <c r="J102" s="38"/>
      <c r="K102" s="39">
        <f>июн.25!K102+H102-G102</f>
        <v>0</v>
      </c>
    </row>
    <row r="103" spans="1:11" x14ac:dyDescent="0.25">
      <c r="A103" s="11"/>
      <c r="B103" s="14">
        <v>97</v>
      </c>
      <c r="C103" s="39">
        <v>63630</v>
      </c>
      <c r="D103" s="39">
        <v>63966</v>
      </c>
      <c r="E103" s="39">
        <f t="shared" ref="E103:E125" si="6">D103-C103</f>
        <v>336</v>
      </c>
      <c r="F103" s="46">
        <v>8.25</v>
      </c>
      <c r="G103" s="39">
        <f t="shared" ref="G103:G125" si="7">F103*E103</f>
        <v>2772</v>
      </c>
      <c r="H103" s="9">
        <v>10000</v>
      </c>
      <c r="I103" s="39">
        <v>807461</v>
      </c>
      <c r="J103" s="38">
        <v>45869</v>
      </c>
      <c r="K103" s="39">
        <f>июн.25!K103+H103-G103</f>
        <v>-6603.7099999999991</v>
      </c>
    </row>
    <row r="104" spans="1:11" x14ac:dyDescent="0.25">
      <c r="A104" s="11"/>
      <c r="B104" s="14">
        <v>98</v>
      </c>
      <c r="C104" s="39">
        <v>26198</v>
      </c>
      <c r="D104" s="39">
        <v>26501</v>
      </c>
      <c r="E104" s="39">
        <f t="shared" si="6"/>
        <v>303</v>
      </c>
      <c r="F104" s="61">
        <v>6.19</v>
      </c>
      <c r="G104" s="39">
        <f t="shared" si="7"/>
        <v>1875.5700000000002</v>
      </c>
      <c r="H104" s="9">
        <v>2500</v>
      </c>
      <c r="I104" s="39">
        <v>396656</v>
      </c>
      <c r="J104" s="38">
        <v>45846</v>
      </c>
      <c r="K104" s="39">
        <f>июн.25!K104+H104-G104</f>
        <v>900.71000000000049</v>
      </c>
    </row>
    <row r="105" spans="1:11" x14ac:dyDescent="0.25">
      <c r="A105" s="11"/>
      <c r="B105" s="14">
        <v>99</v>
      </c>
      <c r="C105" s="39">
        <v>138398</v>
      </c>
      <c r="D105" s="39">
        <v>139175</v>
      </c>
      <c r="E105" s="39">
        <f t="shared" si="6"/>
        <v>777</v>
      </c>
      <c r="F105" s="61">
        <v>6.19</v>
      </c>
      <c r="G105" s="39">
        <f t="shared" si="7"/>
        <v>4809.63</v>
      </c>
      <c r="H105" s="9">
        <v>3617</v>
      </c>
      <c r="I105" s="39">
        <v>239232</v>
      </c>
      <c r="J105" s="38">
        <v>45852</v>
      </c>
      <c r="K105" s="39">
        <f>июн.25!K105+H105-G105</f>
        <v>-2383.4500000000003</v>
      </c>
    </row>
    <row r="106" spans="1:11" x14ac:dyDescent="0.25">
      <c r="A106" s="11"/>
      <c r="B106" s="14">
        <v>100</v>
      </c>
      <c r="C106" s="39">
        <v>26320</v>
      </c>
      <c r="D106" s="39">
        <v>26800</v>
      </c>
      <c r="E106" s="39">
        <f t="shared" si="6"/>
        <v>480</v>
      </c>
      <c r="F106" s="46">
        <v>8.25</v>
      </c>
      <c r="G106" s="39">
        <f t="shared" si="7"/>
        <v>3960</v>
      </c>
      <c r="H106" s="9"/>
      <c r="I106" s="39"/>
      <c r="J106" s="38"/>
      <c r="K106" s="39">
        <f>июн.25!K106+H106-G106</f>
        <v>-23347.850000000002</v>
      </c>
    </row>
    <row r="107" spans="1:11" x14ac:dyDescent="0.25">
      <c r="A107" s="11"/>
      <c r="B107" s="14">
        <v>101</v>
      </c>
      <c r="C107" s="39"/>
      <c r="D107" s="39"/>
      <c r="E107" s="39">
        <f t="shared" si="6"/>
        <v>0</v>
      </c>
      <c r="F107" s="46">
        <v>8.25</v>
      </c>
      <c r="G107" s="39">
        <f t="shared" si="7"/>
        <v>0</v>
      </c>
      <c r="H107" s="9"/>
      <c r="I107" s="39"/>
      <c r="J107" s="38"/>
      <c r="K107" s="39">
        <f>июн.25!K107+H107-G107</f>
        <v>0</v>
      </c>
    </row>
    <row r="108" spans="1:11" x14ac:dyDescent="0.25">
      <c r="A108" s="11"/>
      <c r="B108" s="14">
        <v>102</v>
      </c>
      <c r="C108" s="39"/>
      <c r="D108" s="39"/>
      <c r="E108" s="39">
        <f t="shared" si="6"/>
        <v>0</v>
      </c>
      <c r="F108" s="46">
        <v>8.25</v>
      </c>
      <c r="G108" s="39">
        <f t="shared" si="7"/>
        <v>0</v>
      </c>
      <c r="H108" s="9"/>
      <c r="I108" s="39"/>
      <c r="J108" s="38"/>
      <c r="K108" s="39">
        <f>июн.25!K108+H108-G108</f>
        <v>0</v>
      </c>
    </row>
    <row r="109" spans="1:11" x14ac:dyDescent="0.25">
      <c r="A109" s="11"/>
      <c r="B109" s="14">
        <v>103</v>
      </c>
      <c r="C109" s="39">
        <v>15576</v>
      </c>
      <c r="D109" s="39">
        <v>15576</v>
      </c>
      <c r="E109" s="39">
        <f t="shared" si="6"/>
        <v>0</v>
      </c>
      <c r="F109" s="53">
        <v>6.19</v>
      </c>
      <c r="G109" s="39">
        <f t="shared" si="7"/>
        <v>0</v>
      </c>
      <c r="H109" s="9"/>
      <c r="I109" s="39"/>
      <c r="J109" s="38"/>
      <c r="K109" s="39">
        <f>июн.25!K109+H109-G109</f>
        <v>315.36999999999932</v>
      </c>
    </row>
    <row r="110" spans="1:11" x14ac:dyDescent="0.25">
      <c r="A110" s="11"/>
      <c r="B110" s="14">
        <v>104</v>
      </c>
      <c r="C110" s="39">
        <v>9909</v>
      </c>
      <c r="D110" s="39">
        <v>9947</v>
      </c>
      <c r="E110" s="39">
        <f t="shared" si="6"/>
        <v>38</v>
      </c>
      <c r="F110" s="46">
        <v>8.25</v>
      </c>
      <c r="G110" s="39">
        <f t="shared" si="7"/>
        <v>313.5</v>
      </c>
      <c r="H110" s="9"/>
      <c r="I110" s="39"/>
      <c r="J110" s="38"/>
      <c r="K110" s="39">
        <f>июн.25!K110+H110-G110</f>
        <v>47.199999999999989</v>
      </c>
    </row>
    <row r="111" spans="1:11" x14ac:dyDescent="0.25">
      <c r="A111" s="11"/>
      <c r="B111" s="14">
        <v>105</v>
      </c>
      <c r="C111" s="39">
        <v>2421</v>
      </c>
      <c r="D111" s="39">
        <v>2426</v>
      </c>
      <c r="E111" s="39">
        <f t="shared" si="6"/>
        <v>5</v>
      </c>
      <c r="F111" s="46">
        <v>8.25</v>
      </c>
      <c r="G111" s="39">
        <f t="shared" si="7"/>
        <v>41.25</v>
      </c>
      <c r="H111" s="9"/>
      <c r="I111" s="39"/>
      <c r="J111" s="38"/>
      <c r="K111" s="39">
        <f>июн.25!K111+H111-G111</f>
        <v>3114.3199999999997</v>
      </c>
    </row>
    <row r="112" spans="1:11" x14ac:dyDescent="0.25">
      <c r="A112" s="11"/>
      <c r="B112" s="14">
        <v>106</v>
      </c>
      <c r="C112" s="39"/>
      <c r="D112" s="39"/>
      <c r="E112" s="39">
        <f t="shared" si="6"/>
        <v>0</v>
      </c>
      <c r="F112" s="46">
        <v>8.25</v>
      </c>
      <c r="G112" s="39">
        <f t="shared" si="7"/>
        <v>0</v>
      </c>
      <c r="H112" s="9"/>
      <c r="I112" s="39"/>
      <c r="J112" s="38"/>
      <c r="K112" s="39">
        <f>июн.25!K112+H112-G112</f>
        <v>0</v>
      </c>
    </row>
    <row r="113" spans="1:11" x14ac:dyDescent="0.25">
      <c r="A113" s="11"/>
      <c r="B113" s="14">
        <v>107</v>
      </c>
      <c r="C113" s="39">
        <v>1571</v>
      </c>
      <c r="D113" s="39">
        <v>1648</v>
      </c>
      <c r="E113" s="39">
        <f t="shared" si="6"/>
        <v>77</v>
      </c>
      <c r="F113" s="46">
        <v>8.25</v>
      </c>
      <c r="G113" s="39">
        <f t="shared" si="7"/>
        <v>635.25</v>
      </c>
      <c r="H113" s="9"/>
      <c r="I113" s="39"/>
      <c r="J113" s="38"/>
      <c r="K113" s="39">
        <f>июн.25!K113+H113-G113</f>
        <v>1727.04</v>
      </c>
    </row>
    <row r="114" spans="1:11" x14ac:dyDescent="0.25">
      <c r="A114" s="11"/>
      <c r="B114" s="14">
        <v>108</v>
      </c>
      <c r="C114" s="39"/>
      <c r="D114" s="39"/>
      <c r="E114" s="39">
        <f t="shared" si="6"/>
        <v>0</v>
      </c>
      <c r="F114" s="46">
        <v>8.25</v>
      </c>
      <c r="G114" s="39">
        <f t="shared" si="7"/>
        <v>0</v>
      </c>
      <c r="H114" s="9"/>
      <c r="I114" s="39"/>
      <c r="J114" s="38"/>
      <c r="K114" s="39">
        <f>июн.25!K114+H114-G114</f>
        <v>0</v>
      </c>
    </row>
    <row r="115" spans="1:11" x14ac:dyDescent="0.25">
      <c r="A115" s="11"/>
      <c r="B115" s="14">
        <v>109</v>
      </c>
      <c r="C115" s="39"/>
      <c r="D115" s="39"/>
      <c r="E115" s="39">
        <f t="shared" si="6"/>
        <v>0</v>
      </c>
      <c r="F115" s="46">
        <v>8.25</v>
      </c>
      <c r="G115" s="39">
        <f t="shared" si="7"/>
        <v>0</v>
      </c>
      <c r="H115" s="9"/>
      <c r="I115" s="39"/>
      <c r="J115" s="38"/>
      <c r="K115" s="39">
        <f>июн.25!K115+H115-G115</f>
        <v>0</v>
      </c>
    </row>
    <row r="116" spans="1:11" x14ac:dyDescent="0.25">
      <c r="A116" s="11"/>
      <c r="B116" s="14">
        <v>110</v>
      </c>
      <c r="C116" s="39"/>
      <c r="D116" s="39"/>
      <c r="E116" s="39">
        <f t="shared" si="6"/>
        <v>0</v>
      </c>
      <c r="F116" s="46">
        <v>8.25</v>
      </c>
      <c r="G116" s="39">
        <f t="shared" si="7"/>
        <v>0</v>
      </c>
      <c r="H116" s="9"/>
      <c r="I116" s="39"/>
      <c r="J116" s="38"/>
      <c r="K116" s="39">
        <f>июн.25!K116+H116-G116</f>
        <v>0</v>
      </c>
    </row>
    <row r="117" spans="1:11" x14ac:dyDescent="0.25">
      <c r="A117" s="11"/>
      <c r="B117" s="14">
        <v>111</v>
      </c>
      <c r="C117" s="39">
        <v>14815</v>
      </c>
      <c r="D117" s="39">
        <v>14922</v>
      </c>
      <c r="E117" s="39">
        <f t="shared" si="6"/>
        <v>107</v>
      </c>
      <c r="F117" s="46">
        <v>8.25</v>
      </c>
      <c r="G117" s="39">
        <f t="shared" si="7"/>
        <v>882.75</v>
      </c>
      <c r="H117" s="9"/>
      <c r="I117" s="39"/>
      <c r="J117" s="38"/>
      <c r="K117" s="39">
        <f>июн.25!K117+H117-G117</f>
        <v>5834.35</v>
      </c>
    </row>
    <row r="118" spans="1:11" x14ac:dyDescent="0.25">
      <c r="A118" s="11"/>
      <c r="B118" s="14">
        <v>112</v>
      </c>
      <c r="C118" s="39">
        <v>131698</v>
      </c>
      <c r="D118" s="39">
        <v>132044</v>
      </c>
      <c r="E118" s="39">
        <f t="shared" si="6"/>
        <v>346</v>
      </c>
      <c r="F118" s="53">
        <v>0</v>
      </c>
      <c r="G118" s="39">
        <f t="shared" si="7"/>
        <v>0</v>
      </c>
      <c r="H118" s="9"/>
      <c r="I118" s="39"/>
      <c r="J118" s="38"/>
      <c r="K118" s="39">
        <f>июн.25!K118+H118-G118</f>
        <v>0</v>
      </c>
    </row>
    <row r="119" spans="1:11" x14ac:dyDescent="0.25">
      <c r="A119" s="11"/>
      <c r="B119" s="14">
        <v>113</v>
      </c>
      <c r="C119" s="39"/>
      <c r="D119" s="39"/>
      <c r="E119" s="39">
        <f t="shared" si="6"/>
        <v>0</v>
      </c>
      <c r="F119" s="46">
        <v>8.25</v>
      </c>
      <c r="G119" s="39">
        <f t="shared" si="7"/>
        <v>0</v>
      </c>
      <c r="H119" s="9"/>
      <c r="I119" s="39"/>
      <c r="J119" s="38"/>
      <c r="K119" s="39">
        <f>июн.25!K119+H119-G119</f>
        <v>0</v>
      </c>
    </row>
    <row r="120" spans="1:11" x14ac:dyDescent="0.25">
      <c r="A120" s="14"/>
      <c r="B120" s="14">
        <v>114</v>
      </c>
      <c r="C120" s="39">
        <v>7214</v>
      </c>
      <c r="D120" s="39">
        <v>7214</v>
      </c>
      <c r="E120" s="39">
        <f t="shared" si="6"/>
        <v>0</v>
      </c>
      <c r="F120" s="46">
        <v>8.25</v>
      </c>
      <c r="G120" s="39">
        <f t="shared" si="7"/>
        <v>0</v>
      </c>
      <c r="H120" s="9"/>
      <c r="I120" s="39"/>
      <c r="J120" s="38"/>
      <c r="K120" s="39">
        <f>июн.25!K120+H120-G120</f>
        <v>0</v>
      </c>
    </row>
    <row r="121" spans="1:11" x14ac:dyDescent="0.25">
      <c r="A121" s="11"/>
      <c r="B121" s="14">
        <v>115</v>
      </c>
      <c r="C121" s="39">
        <v>45031</v>
      </c>
      <c r="D121" s="39">
        <v>45442</v>
      </c>
      <c r="E121" s="39">
        <f t="shared" si="6"/>
        <v>411</v>
      </c>
      <c r="F121" s="53">
        <v>0</v>
      </c>
      <c r="G121" s="39">
        <f t="shared" si="7"/>
        <v>0</v>
      </c>
      <c r="H121" s="9"/>
      <c r="I121" s="39"/>
      <c r="J121" s="38"/>
      <c r="K121" s="39">
        <f>июн.25!K121+H121-G121</f>
        <v>0</v>
      </c>
    </row>
    <row r="122" spans="1:11" x14ac:dyDescent="0.25">
      <c r="A122" s="11"/>
      <c r="B122" s="14">
        <v>116</v>
      </c>
      <c r="C122" s="39">
        <v>55949</v>
      </c>
      <c r="D122" s="39">
        <v>56288</v>
      </c>
      <c r="E122" s="39">
        <f t="shared" si="6"/>
        <v>339</v>
      </c>
      <c r="F122" s="53">
        <v>0</v>
      </c>
      <c r="G122" s="39">
        <f t="shared" si="7"/>
        <v>0</v>
      </c>
      <c r="H122" s="9"/>
      <c r="I122" s="39"/>
      <c r="J122" s="38"/>
      <c r="K122" s="39">
        <f>июн.25!K122+H122-G122</f>
        <v>0</v>
      </c>
    </row>
    <row r="123" spans="1:11" x14ac:dyDescent="0.25">
      <c r="A123" s="11"/>
      <c r="B123" s="14">
        <v>117</v>
      </c>
      <c r="C123" s="39">
        <v>89935</v>
      </c>
      <c r="D123" s="39">
        <v>90262</v>
      </c>
      <c r="E123" s="39">
        <f t="shared" si="6"/>
        <v>327</v>
      </c>
      <c r="F123" s="53">
        <v>0</v>
      </c>
      <c r="G123" s="39">
        <f t="shared" si="7"/>
        <v>0</v>
      </c>
      <c r="H123" s="9"/>
      <c r="I123" s="39"/>
      <c r="J123" s="38"/>
      <c r="K123" s="39">
        <f>июн.25!K123+H123-G123</f>
        <v>0</v>
      </c>
    </row>
    <row r="124" spans="1:11" x14ac:dyDescent="0.25">
      <c r="A124" s="11"/>
      <c r="B124" s="14">
        <v>118</v>
      </c>
      <c r="C124" s="39">
        <v>6929</v>
      </c>
      <c r="D124" s="39">
        <v>7049</v>
      </c>
      <c r="E124" s="39">
        <f t="shared" si="6"/>
        <v>120</v>
      </c>
      <c r="F124" s="46">
        <v>8.25</v>
      </c>
      <c r="G124" s="39">
        <f t="shared" si="7"/>
        <v>990</v>
      </c>
      <c r="H124" s="9">
        <v>300</v>
      </c>
      <c r="I124" s="39">
        <v>306690</v>
      </c>
      <c r="J124" s="38">
        <v>45848</v>
      </c>
      <c r="K124" s="39">
        <f>июн.25!K124+H124-G124</f>
        <v>-2041.9</v>
      </c>
    </row>
    <row r="125" spans="1:11" x14ac:dyDescent="0.25">
      <c r="A125" s="11"/>
      <c r="B125" s="14">
        <v>119</v>
      </c>
      <c r="C125" s="39">
        <v>33940</v>
      </c>
      <c r="D125" s="39">
        <v>34487</v>
      </c>
      <c r="E125" s="39">
        <f t="shared" si="6"/>
        <v>547</v>
      </c>
      <c r="F125" s="46">
        <v>8.25</v>
      </c>
      <c r="G125" s="39">
        <f t="shared" si="7"/>
        <v>4512.75</v>
      </c>
      <c r="H125" s="9"/>
      <c r="I125" s="39"/>
      <c r="J125" s="38"/>
      <c r="K125" s="39">
        <f>июн.25!K125+H125-G125</f>
        <v>9346.5900000000038</v>
      </c>
    </row>
    <row r="126" spans="1:11" x14ac:dyDescent="0.25">
      <c r="A126" s="11"/>
      <c r="B126" s="14">
        <v>120</v>
      </c>
      <c r="C126" s="39"/>
      <c r="D126" s="39"/>
      <c r="E126" s="39">
        <f t="shared" ref="E126:E136" si="8">D126-C126</f>
        <v>0</v>
      </c>
      <c r="F126" s="46">
        <v>8.25</v>
      </c>
      <c r="G126" s="39">
        <f t="shared" ref="G126:G136" si="9">F126*E126</f>
        <v>0</v>
      </c>
      <c r="H126" s="9"/>
      <c r="I126" s="39"/>
      <c r="J126" s="38"/>
      <c r="K126" s="39">
        <f>июн.25!K126+H126-G126</f>
        <v>0</v>
      </c>
    </row>
    <row r="127" spans="1:11" x14ac:dyDescent="0.25">
      <c r="A127" s="11"/>
      <c r="B127" s="14">
        <v>121</v>
      </c>
      <c r="C127" s="39"/>
      <c r="D127" s="39"/>
      <c r="E127" s="39">
        <f t="shared" si="8"/>
        <v>0</v>
      </c>
      <c r="F127" s="46">
        <v>8.25</v>
      </c>
      <c r="G127" s="39">
        <f t="shared" si="9"/>
        <v>0</v>
      </c>
      <c r="H127" s="9"/>
      <c r="I127" s="39"/>
      <c r="J127" s="38"/>
      <c r="K127" s="39">
        <f>июн.25!K127+H127-G127</f>
        <v>0</v>
      </c>
    </row>
    <row r="128" spans="1:11" x14ac:dyDescent="0.25">
      <c r="A128" s="11"/>
      <c r="B128" s="14">
        <v>122</v>
      </c>
      <c r="C128" s="39"/>
      <c r="D128" s="39"/>
      <c r="E128" s="39">
        <f t="shared" si="8"/>
        <v>0</v>
      </c>
      <c r="F128" s="46">
        <v>8.25</v>
      </c>
      <c r="G128" s="39">
        <f t="shared" si="9"/>
        <v>0</v>
      </c>
      <c r="H128" s="9"/>
      <c r="I128" s="39"/>
      <c r="J128" s="38"/>
      <c r="K128" s="39">
        <f>июн.25!K128+H128-G128</f>
        <v>0</v>
      </c>
    </row>
    <row r="129" spans="1:11" x14ac:dyDescent="0.25">
      <c r="A129" s="11"/>
      <c r="B129" s="14">
        <v>123</v>
      </c>
      <c r="C129" s="39"/>
      <c r="D129" s="39"/>
      <c r="E129" s="39">
        <f t="shared" si="8"/>
        <v>0</v>
      </c>
      <c r="F129" s="46">
        <v>8.25</v>
      </c>
      <c r="G129" s="39">
        <f t="shared" si="9"/>
        <v>0</v>
      </c>
      <c r="H129" s="9"/>
      <c r="I129" s="39"/>
      <c r="J129" s="38"/>
      <c r="K129" s="39">
        <f>июн.25!K129+H129-G129</f>
        <v>0</v>
      </c>
    </row>
    <row r="130" spans="1:11" x14ac:dyDescent="0.25">
      <c r="A130" s="11"/>
      <c r="B130" s="14">
        <v>124</v>
      </c>
      <c r="C130" s="39"/>
      <c r="D130" s="39"/>
      <c r="E130" s="39">
        <f t="shared" si="8"/>
        <v>0</v>
      </c>
      <c r="F130" s="46">
        <v>8.25</v>
      </c>
      <c r="G130" s="39">
        <f t="shared" si="9"/>
        <v>0</v>
      </c>
      <c r="H130" s="9"/>
      <c r="I130" s="39"/>
      <c r="J130" s="38"/>
      <c r="K130" s="39">
        <f>июн.25!K130+H130-G130</f>
        <v>0</v>
      </c>
    </row>
    <row r="131" spans="1:11" x14ac:dyDescent="0.25">
      <c r="A131" s="11"/>
      <c r="B131" s="14">
        <v>125</v>
      </c>
      <c r="C131" s="39"/>
      <c r="D131" s="39"/>
      <c r="E131" s="39">
        <f t="shared" si="8"/>
        <v>0</v>
      </c>
      <c r="F131" s="46">
        <v>8.25</v>
      </c>
      <c r="G131" s="39">
        <f t="shared" si="9"/>
        <v>0</v>
      </c>
      <c r="H131" s="9"/>
      <c r="I131" s="39"/>
      <c r="J131" s="38"/>
      <c r="K131" s="39">
        <f>июн.25!K131+H131-G131</f>
        <v>0</v>
      </c>
    </row>
    <row r="132" spans="1:11" x14ac:dyDescent="0.25">
      <c r="A132" s="11"/>
      <c r="B132" s="14">
        <v>126</v>
      </c>
      <c r="C132" s="39"/>
      <c r="D132" s="39"/>
      <c r="E132" s="39">
        <f t="shared" si="8"/>
        <v>0</v>
      </c>
      <c r="F132" s="46">
        <v>8.25</v>
      </c>
      <c r="G132" s="39">
        <f t="shared" si="9"/>
        <v>0</v>
      </c>
      <c r="H132" s="9"/>
      <c r="I132" s="39"/>
      <c r="J132" s="38"/>
      <c r="K132" s="39">
        <f>июн.25!K132+H132-G132</f>
        <v>0</v>
      </c>
    </row>
    <row r="133" spans="1:11" x14ac:dyDescent="0.25">
      <c r="A133" s="11"/>
      <c r="B133" s="14">
        <v>127</v>
      </c>
      <c r="C133" s="39"/>
      <c r="D133" s="39"/>
      <c r="E133" s="39">
        <f t="shared" si="8"/>
        <v>0</v>
      </c>
      <c r="F133" s="46">
        <v>8.25</v>
      </c>
      <c r="G133" s="39">
        <f t="shared" si="9"/>
        <v>0</v>
      </c>
      <c r="H133" s="9"/>
      <c r="I133" s="39"/>
      <c r="J133" s="38"/>
      <c r="K133" s="39">
        <f>июн.25!K133+H133-G133</f>
        <v>0</v>
      </c>
    </row>
    <row r="134" spans="1:11" x14ac:dyDescent="0.25">
      <c r="A134" s="11"/>
      <c r="B134" s="14">
        <v>128</v>
      </c>
      <c r="C134" s="39"/>
      <c r="D134" s="39"/>
      <c r="E134" s="39">
        <f t="shared" si="8"/>
        <v>0</v>
      </c>
      <c r="F134" s="46">
        <v>8.25</v>
      </c>
      <c r="G134" s="39">
        <f t="shared" si="9"/>
        <v>0</v>
      </c>
      <c r="H134" s="9"/>
      <c r="I134" s="39"/>
      <c r="J134" s="38"/>
      <c r="K134" s="39">
        <f>июн.25!K134+H134-G134</f>
        <v>0</v>
      </c>
    </row>
    <row r="135" spans="1:11" x14ac:dyDescent="0.25">
      <c r="A135" s="11"/>
      <c r="B135" s="14">
        <v>129</v>
      </c>
      <c r="C135" s="39"/>
      <c r="D135" s="39"/>
      <c r="E135" s="39">
        <f t="shared" si="8"/>
        <v>0</v>
      </c>
      <c r="F135" s="46">
        <v>8.25</v>
      </c>
      <c r="G135" s="39">
        <f t="shared" si="9"/>
        <v>0</v>
      </c>
      <c r="H135" s="9"/>
      <c r="I135" s="39"/>
      <c r="J135" s="38"/>
      <c r="K135" s="39">
        <f>июн.25!K135+H135-G135</f>
        <v>0</v>
      </c>
    </row>
    <row r="136" spans="1:11" x14ac:dyDescent="0.25">
      <c r="A136" s="11"/>
      <c r="B136" s="14">
        <v>130</v>
      </c>
      <c r="C136" s="39"/>
      <c r="D136" s="39"/>
      <c r="E136" s="39">
        <f t="shared" si="8"/>
        <v>0</v>
      </c>
      <c r="F136" s="46">
        <v>8.25</v>
      </c>
      <c r="G136" s="39">
        <f t="shared" si="9"/>
        <v>0</v>
      </c>
      <c r="H136" s="9"/>
      <c r="I136" s="39"/>
      <c r="J136" s="38"/>
      <c r="K136" s="39">
        <f>июн.25!K136+H136-G136</f>
        <v>0</v>
      </c>
    </row>
    <row r="137" spans="1:11" x14ac:dyDescent="0.25">
      <c r="A137" s="11"/>
      <c r="B137" s="14">
        <v>131</v>
      </c>
      <c r="C137" s="39"/>
      <c r="D137" s="39"/>
      <c r="E137" s="39">
        <f t="shared" ref="E137:E163" si="10">D137-C137</f>
        <v>0</v>
      </c>
      <c r="F137" s="46">
        <v>8.25</v>
      </c>
      <c r="G137" s="39">
        <f t="shared" ref="G137:G163" si="11">F137*E137</f>
        <v>0</v>
      </c>
      <c r="H137" s="9"/>
      <c r="I137" s="39"/>
      <c r="J137" s="38"/>
      <c r="K137" s="39">
        <f>июн.25!K137+H137-G137</f>
        <v>0</v>
      </c>
    </row>
    <row r="138" spans="1:11" x14ac:dyDescent="0.25">
      <c r="A138" s="11"/>
      <c r="B138" s="14">
        <v>132</v>
      </c>
      <c r="C138" s="39"/>
      <c r="D138" s="39"/>
      <c r="E138" s="39">
        <f t="shared" si="10"/>
        <v>0</v>
      </c>
      <c r="F138" s="46">
        <v>8.25</v>
      </c>
      <c r="G138" s="39">
        <f t="shared" si="11"/>
        <v>0</v>
      </c>
      <c r="H138" s="9"/>
      <c r="I138" s="39"/>
      <c r="J138" s="38"/>
      <c r="K138" s="39">
        <f>июн.25!K138+H138-G138</f>
        <v>0</v>
      </c>
    </row>
    <row r="139" spans="1:11" x14ac:dyDescent="0.25">
      <c r="A139" s="11"/>
      <c r="B139" s="14">
        <v>133</v>
      </c>
      <c r="C139" s="39"/>
      <c r="D139" s="39"/>
      <c r="E139" s="39">
        <f t="shared" si="10"/>
        <v>0</v>
      </c>
      <c r="F139" s="46">
        <v>8.25</v>
      </c>
      <c r="G139" s="39">
        <f t="shared" si="11"/>
        <v>0</v>
      </c>
      <c r="H139" s="9"/>
      <c r="I139" s="39"/>
      <c r="J139" s="38"/>
      <c r="K139" s="39">
        <f>июн.25!K139+H139-G139</f>
        <v>0</v>
      </c>
    </row>
    <row r="140" spans="1:11" x14ac:dyDescent="0.25">
      <c r="A140" s="11"/>
      <c r="B140" s="14">
        <v>134</v>
      </c>
      <c r="C140" s="39"/>
      <c r="D140" s="39"/>
      <c r="E140" s="39">
        <f t="shared" si="10"/>
        <v>0</v>
      </c>
      <c r="F140" s="46">
        <v>8.25</v>
      </c>
      <c r="G140" s="39">
        <f t="shared" si="11"/>
        <v>0</v>
      </c>
      <c r="H140" s="9"/>
      <c r="I140" s="39"/>
      <c r="J140" s="38"/>
      <c r="K140" s="39">
        <f>июн.25!K140+H140-G140</f>
        <v>0</v>
      </c>
    </row>
    <row r="141" spans="1:11" x14ac:dyDescent="0.25">
      <c r="A141" s="11"/>
      <c r="B141" s="14">
        <v>135</v>
      </c>
      <c r="C141" s="39"/>
      <c r="D141" s="39"/>
      <c r="E141" s="39">
        <f t="shared" si="10"/>
        <v>0</v>
      </c>
      <c r="F141" s="46">
        <v>8.25</v>
      </c>
      <c r="G141" s="39">
        <f t="shared" si="11"/>
        <v>0</v>
      </c>
      <c r="H141" s="9"/>
      <c r="I141" s="39"/>
      <c r="J141" s="38"/>
      <c r="K141" s="39">
        <f>июн.25!K141+H141-G141</f>
        <v>0</v>
      </c>
    </row>
    <row r="142" spans="1:11" x14ac:dyDescent="0.25">
      <c r="A142" s="11"/>
      <c r="B142" s="14">
        <v>136</v>
      </c>
      <c r="C142" s="39"/>
      <c r="D142" s="39"/>
      <c r="E142" s="39">
        <f t="shared" si="10"/>
        <v>0</v>
      </c>
      <c r="F142" s="46">
        <v>8.25</v>
      </c>
      <c r="G142" s="39">
        <f t="shared" si="11"/>
        <v>0</v>
      </c>
      <c r="H142" s="9"/>
      <c r="I142" s="39"/>
      <c r="J142" s="38"/>
      <c r="K142" s="39">
        <f>июн.25!K142+H142-G142</f>
        <v>0</v>
      </c>
    </row>
    <row r="143" spans="1:11" x14ac:dyDescent="0.25">
      <c r="A143" s="11"/>
      <c r="B143" s="14">
        <v>137</v>
      </c>
      <c r="C143" s="39"/>
      <c r="D143" s="39"/>
      <c r="E143" s="39">
        <f t="shared" si="10"/>
        <v>0</v>
      </c>
      <c r="F143" s="46">
        <v>8.25</v>
      </c>
      <c r="G143" s="39">
        <f t="shared" si="11"/>
        <v>0</v>
      </c>
      <c r="H143" s="9"/>
      <c r="I143" s="39"/>
      <c r="J143" s="38"/>
      <c r="K143" s="39">
        <f>июн.25!K143+H143-G143</f>
        <v>0</v>
      </c>
    </row>
    <row r="144" spans="1:11" x14ac:dyDescent="0.25">
      <c r="A144" s="11"/>
      <c r="B144" s="14">
        <v>138</v>
      </c>
      <c r="C144" s="39"/>
      <c r="D144" s="39"/>
      <c r="E144" s="39">
        <f t="shared" si="10"/>
        <v>0</v>
      </c>
      <c r="F144" s="46">
        <v>8.25</v>
      </c>
      <c r="G144" s="39">
        <f t="shared" si="11"/>
        <v>0</v>
      </c>
      <c r="H144" s="9"/>
      <c r="I144" s="39"/>
      <c r="J144" s="38"/>
      <c r="K144" s="39">
        <f>июн.25!K144+H144-G144</f>
        <v>0</v>
      </c>
    </row>
    <row r="145" spans="1:11" x14ac:dyDescent="0.25">
      <c r="A145" s="14"/>
      <c r="B145" s="14">
        <v>139</v>
      </c>
      <c r="C145" s="39">
        <v>72234</v>
      </c>
      <c r="D145" s="39">
        <v>72557</v>
      </c>
      <c r="E145" s="39">
        <f t="shared" si="10"/>
        <v>323</v>
      </c>
      <c r="F145" s="53">
        <v>6.19</v>
      </c>
      <c r="G145" s="39">
        <f t="shared" si="11"/>
        <v>1999.3700000000001</v>
      </c>
      <c r="H145" s="9">
        <v>1000</v>
      </c>
      <c r="I145" s="39">
        <v>264518</v>
      </c>
      <c r="J145" s="38">
        <v>45852</v>
      </c>
      <c r="K145" s="39">
        <f>июн.25!K145+H145-G145</f>
        <v>5231.17</v>
      </c>
    </row>
    <row r="146" spans="1:11" x14ac:dyDescent="0.25">
      <c r="A146" s="11"/>
      <c r="B146" s="14">
        <v>140</v>
      </c>
      <c r="C146" s="39">
        <v>11648</v>
      </c>
      <c r="D146" s="39">
        <v>11778</v>
      </c>
      <c r="E146" s="39">
        <f t="shared" si="10"/>
        <v>130</v>
      </c>
      <c r="F146" s="46">
        <v>8.25</v>
      </c>
      <c r="G146" s="39">
        <f t="shared" si="11"/>
        <v>1072.5</v>
      </c>
      <c r="H146" s="9">
        <v>426</v>
      </c>
      <c r="I146" s="39">
        <v>773695</v>
      </c>
      <c r="J146" s="38">
        <v>45846</v>
      </c>
      <c r="K146" s="39">
        <f>июн.25!K146+H146-G146</f>
        <v>-842.32</v>
      </c>
    </row>
    <row r="147" spans="1:11" x14ac:dyDescent="0.25">
      <c r="A147" s="11"/>
      <c r="B147" s="14">
        <v>141</v>
      </c>
      <c r="C147" s="39">
        <v>3403</v>
      </c>
      <c r="D147" s="39">
        <v>3620</v>
      </c>
      <c r="E147" s="39">
        <f t="shared" si="10"/>
        <v>217</v>
      </c>
      <c r="F147" s="46">
        <v>8.25</v>
      </c>
      <c r="G147" s="39">
        <f t="shared" si="11"/>
        <v>1790.25</v>
      </c>
      <c r="H147" s="9">
        <v>1254</v>
      </c>
      <c r="I147" s="39">
        <v>312332</v>
      </c>
      <c r="J147" s="38">
        <v>45859</v>
      </c>
      <c r="K147" s="39">
        <f>июн.25!K147+H147-G147</f>
        <v>-250.87000000000057</v>
      </c>
    </row>
    <row r="148" spans="1:11" x14ac:dyDescent="0.25">
      <c r="A148" s="11"/>
      <c r="B148" s="14">
        <v>142.143</v>
      </c>
      <c r="C148" s="39">
        <v>37685</v>
      </c>
      <c r="D148" s="39">
        <v>38789</v>
      </c>
      <c r="E148" s="39">
        <f t="shared" si="10"/>
        <v>1104</v>
      </c>
      <c r="F148" s="53">
        <v>0</v>
      </c>
      <c r="G148" s="39">
        <f t="shared" si="11"/>
        <v>0</v>
      </c>
      <c r="H148" s="9"/>
      <c r="I148" s="39"/>
      <c r="J148" s="38"/>
      <c r="K148" s="39">
        <f>июн.25!K148+H148-G148</f>
        <v>0</v>
      </c>
    </row>
    <row r="149" spans="1:11" x14ac:dyDescent="0.25">
      <c r="A149" s="58"/>
      <c r="B149" s="14">
        <v>144</v>
      </c>
      <c r="C149" s="39">
        <v>30955</v>
      </c>
      <c r="D149" s="39">
        <v>31136</v>
      </c>
      <c r="E149" s="39">
        <f t="shared" si="10"/>
        <v>181</v>
      </c>
      <c r="F149" s="46">
        <v>8.25</v>
      </c>
      <c r="G149" s="39">
        <f t="shared" si="11"/>
        <v>1493.25</v>
      </c>
      <c r="H149" s="9"/>
      <c r="I149" s="39"/>
      <c r="J149" s="38"/>
      <c r="K149" s="39">
        <f>июн.25!K149+H149-G149</f>
        <v>-27312.81</v>
      </c>
    </row>
    <row r="150" spans="1:11" x14ac:dyDescent="0.25">
      <c r="A150" s="11"/>
      <c r="B150" s="14">
        <v>145</v>
      </c>
      <c r="C150" s="39">
        <v>4156</v>
      </c>
      <c r="D150" s="39">
        <v>4156</v>
      </c>
      <c r="E150" s="39">
        <f t="shared" si="10"/>
        <v>0</v>
      </c>
      <c r="F150" s="46">
        <v>8.25</v>
      </c>
      <c r="G150" s="39">
        <f t="shared" si="11"/>
        <v>0</v>
      </c>
      <c r="H150" s="9">
        <v>5000</v>
      </c>
      <c r="I150" s="39">
        <v>338988</v>
      </c>
      <c r="J150" s="38">
        <v>45845</v>
      </c>
      <c r="K150" s="39">
        <f>июн.25!K150+H150-G150</f>
        <v>6528.6</v>
      </c>
    </row>
    <row r="151" spans="1:11" x14ac:dyDescent="0.25">
      <c r="A151" s="11"/>
      <c r="B151" s="14">
        <v>146</v>
      </c>
      <c r="C151" s="39"/>
      <c r="D151" s="39"/>
      <c r="E151" s="39">
        <f t="shared" si="10"/>
        <v>0</v>
      </c>
      <c r="F151" s="46">
        <v>8.25</v>
      </c>
      <c r="G151" s="39">
        <f t="shared" si="11"/>
        <v>0</v>
      </c>
      <c r="H151" s="9"/>
      <c r="I151" s="39"/>
      <c r="J151" s="38"/>
      <c r="K151" s="39">
        <f>июн.25!K151+H151-G151</f>
        <v>0</v>
      </c>
    </row>
    <row r="152" spans="1:11" x14ac:dyDescent="0.25">
      <c r="A152" s="11"/>
      <c r="B152" s="14">
        <v>147</v>
      </c>
      <c r="C152" s="39"/>
      <c r="D152" s="39"/>
      <c r="E152" s="39">
        <f t="shared" si="10"/>
        <v>0</v>
      </c>
      <c r="F152" s="46">
        <v>8.25</v>
      </c>
      <c r="G152" s="39">
        <f t="shared" si="11"/>
        <v>0</v>
      </c>
      <c r="H152" s="9"/>
      <c r="I152" s="39"/>
      <c r="J152" s="38"/>
      <c r="K152" s="39">
        <f>июн.25!K152+H152-G152</f>
        <v>0</v>
      </c>
    </row>
    <row r="153" spans="1:11" x14ac:dyDescent="0.25">
      <c r="A153" s="11"/>
      <c r="B153" s="14">
        <v>148</v>
      </c>
      <c r="C153" s="39">
        <v>65342</v>
      </c>
      <c r="D153" s="39">
        <v>65773</v>
      </c>
      <c r="E153" s="39">
        <f t="shared" si="10"/>
        <v>431</v>
      </c>
      <c r="F153" s="46">
        <v>8.25</v>
      </c>
      <c r="G153" s="39">
        <f t="shared" si="11"/>
        <v>3555.75</v>
      </c>
      <c r="H153" s="9"/>
      <c r="I153" s="39"/>
      <c r="J153" s="38"/>
      <c r="K153" s="39">
        <f>июн.25!K153+H153-G153</f>
        <v>-27325.06</v>
      </c>
    </row>
    <row r="154" spans="1:11" x14ac:dyDescent="0.25">
      <c r="A154" s="11"/>
      <c r="B154" s="14">
        <v>149</v>
      </c>
      <c r="C154" s="39"/>
      <c r="D154" s="39"/>
      <c r="E154" s="39">
        <f t="shared" si="10"/>
        <v>0</v>
      </c>
      <c r="F154" s="46">
        <v>8.25</v>
      </c>
      <c r="G154" s="39">
        <f t="shared" si="11"/>
        <v>0</v>
      </c>
      <c r="H154" s="9"/>
      <c r="I154" s="39"/>
      <c r="J154" s="38"/>
      <c r="K154" s="39">
        <f>июн.25!K154+H154-G154</f>
        <v>0</v>
      </c>
    </row>
    <row r="155" spans="1:11" x14ac:dyDescent="0.25">
      <c r="A155" s="11"/>
      <c r="B155" s="14">
        <v>150</v>
      </c>
      <c r="C155" s="39">
        <v>34171</v>
      </c>
      <c r="D155" s="39">
        <v>34508</v>
      </c>
      <c r="E155" s="39">
        <f t="shared" si="10"/>
        <v>337</v>
      </c>
      <c r="F155" s="46">
        <v>8.25</v>
      </c>
      <c r="G155" s="39">
        <f t="shared" si="11"/>
        <v>2780.25</v>
      </c>
      <c r="H155" s="9">
        <v>2600</v>
      </c>
      <c r="I155" s="39">
        <v>305839</v>
      </c>
      <c r="J155" s="38">
        <v>45841</v>
      </c>
      <c r="K155" s="39">
        <f>июн.25!K155+H155-G155</f>
        <v>7549.3099999999959</v>
      </c>
    </row>
    <row r="156" spans="1:11" x14ac:dyDescent="0.25">
      <c r="A156" s="58"/>
      <c r="B156" s="14">
        <v>151</v>
      </c>
      <c r="C156" s="39">
        <v>25</v>
      </c>
      <c r="D156" s="39">
        <v>25</v>
      </c>
      <c r="E156" s="39">
        <f t="shared" si="10"/>
        <v>0</v>
      </c>
      <c r="F156" s="46">
        <v>8.25</v>
      </c>
      <c r="G156" s="39">
        <f t="shared" si="11"/>
        <v>0</v>
      </c>
      <c r="H156" s="9"/>
      <c r="I156" s="39"/>
      <c r="J156" s="38"/>
      <c r="K156" s="39">
        <f>июн.25!K156+H156-G156</f>
        <v>0</v>
      </c>
    </row>
    <row r="157" spans="1:11" x14ac:dyDescent="0.25">
      <c r="A157" s="11"/>
      <c r="B157" s="14">
        <v>152</v>
      </c>
      <c r="C157" s="39"/>
      <c r="D157" s="39"/>
      <c r="E157" s="39">
        <f t="shared" si="10"/>
        <v>0</v>
      </c>
      <c r="F157" s="46">
        <v>8.25</v>
      </c>
      <c r="G157" s="39">
        <f t="shared" si="11"/>
        <v>0</v>
      </c>
      <c r="H157" s="9"/>
      <c r="I157" s="39"/>
      <c r="J157" s="38"/>
      <c r="K157" s="39">
        <f>июн.25!K157+H157-G157</f>
        <v>0</v>
      </c>
    </row>
    <row r="158" spans="1:11" x14ac:dyDescent="0.25">
      <c r="A158" s="11"/>
      <c r="B158" s="14">
        <v>153</v>
      </c>
      <c r="C158" s="39">
        <v>67065</v>
      </c>
      <c r="D158" s="39">
        <v>67065</v>
      </c>
      <c r="E158" s="39">
        <f t="shared" si="10"/>
        <v>0</v>
      </c>
      <c r="F158" s="46">
        <v>8.25</v>
      </c>
      <c r="G158" s="39">
        <f t="shared" si="11"/>
        <v>0</v>
      </c>
      <c r="H158" s="9">
        <v>5000</v>
      </c>
      <c r="I158" s="39">
        <v>829351</v>
      </c>
      <c r="J158" s="38">
        <v>45863</v>
      </c>
      <c r="K158" s="39">
        <f>июн.25!K158+H158-G158</f>
        <v>-352.09999999999945</v>
      </c>
    </row>
    <row r="159" spans="1:11" x14ac:dyDescent="0.25">
      <c r="A159" s="11"/>
      <c r="B159" s="14">
        <v>154</v>
      </c>
      <c r="C159" s="39">
        <v>39093</v>
      </c>
      <c r="D159" s="39">
        <v>39420</v>
      </c>
      <c r="E159" s="39">
        <f t="shared" si="10"/>
        <v>327</v>
      </c>
      <c r="F159" s="46">
        <v>8.25</v>
      </c>
      <c r="G159" s="39">
        <f t="shared" si="11"/>
        <v>2697.75</v>
      </c>
      <c r="H159" s="9">
        <v>2000</v>
      </c>
      <c r="I159" s="39">
        <v>397539</v>
      </c>
      <c r="J159" s="38">
        <v>45841</v>
      </c>
      <c r="K159" s="39">
        <f>июн.25!K159+H159-G159</f>
        <v>3967.12</v>
      </c>
    </row>
    <row r="160" spans="1:11" x14ac:dyDescent="0.25">
      <c r="A160" s="11"/>
      <c r="B160" s="14">
        <v>155</v>
      </c>
      <c r="C160" s="39">
        <v>48617</v>
      </c>
      <c r="D160" s="39">
        <v>48677</v>
      </c>
      <c r="E160" s="39">
        <f t="shared" si="10"/>
        <v>60</v>
      </c>
      <c r="F160" s="46">
        <v>8.25</v>
      </c>
      <c r="G160" s="39">
        <f t="shared" si="11"/>
        <v>495</v>
      </c>
      <c r="H160" s="9"/>
      <c r="I160" s="39"/>
      <c r="J160" s="38"/>
      <c r="K160" s="39">
        <f>июн.25!K160+H160-G160</f>
        <v>-9958.0299999999988</v>
      </c>
    </row>
    <row r="161" spans="1:11" x14ac:dyDescent="0.25">
      <c r="A161" s="11"/>
      <c r="B161" s="14">
        <v>156</v>
      </c>
      <c r="C161" s="39">
        <v>75910</v>
      </c>
      <c r="D161" s="39">
        <v>76361</v>
      </c>
      <c r="E161" s="39">
        <f t="shared" si="10"/>
        <v>451</v>
      </c>
      <c r="F161" s="53">
        <v>6.19</v>
      </c>
      <c r="G161" s="39">
        <f t="shared" si="11"/>
        <v>2791.69</v>
      </c>
      <c r="H161" s="9">
        <v>9213.48</v>
      </c>
      <c r="I161" s="39">
        <v>780181</v>
      </c>
      <c r="J161" s="38">
        <v>45860</v>
      </c>
      <c r="K161" s="39">
        <f>июн.25!K161+H161-G161</f>
        <v>1830.44</v>
      </c>
    </row>
    <row r="162" spans="1:11" x14ac:dyDescent="0.25">
      <c r="A162" s="11"/>
      <c r="B162" s="14">
        <v>157</v>
      </c>
      <c r="C162" s="39"/>
      <c r="D162" s="39"/>
      <c r="E162" s="39">
        <f t="shared" ref="E162" si="12">D162-C162</f>
        <v>0</v>
      </c>
      <c r="F162" s="62">
        <v>8.25</v>
      </c>
      <c r="G162" s="39">
        <f t="shared" si="11"/>
        <v>0</v>
      </c>
      <c r="H162" s="9"/>
      <c r="I162" s="39"/>
      <c r="J162" s="38"/>
      <c r="K162" s="39">
        <f>июн.25!K162+H162-G162</f>
        <v>0</v>
      </c>
    </row>
    <row r="163" spans="1:11" x14ac:dyDescent="0.25">
      <c r="A163" s="11"/>
      <c r="B163" s="45" t="s">
        <v>21</v>
      </c>
      <c r="C163" s="68">
        <v>937</v>
      </c>
      <c r="D163" s="68">
        <v>1351</v>
      </c>
      <c r="E163" s="39">
        <f t="shared" si="10"/>
        <v>414</v>
      </c>
      <c r="F163" s="62">
        <v>8.25</v>
      </c>
      <c r="G163" s="39">
        <f t="shared" si="11"/>
        <v>3415.5</v>
      </c>
      <c r="H163" s="9">
        <v>3415.5</v>
      </c>
      <c r="I163" s="39"/>
      <c r="J163" s="38"/>
      <c r="K163" s="39">
        <f>июн.25!K163+H163-G163</f>
        <v>0</v>
      </c>
    </row>
    <row r="164" spans="1:11" x14ac:dyDescent="0.25">
      <c r="A164" s="11"/>
      <c r="C164" s="41"/>
      <c r="D164" s="41"/>
      <c r="H164" s="41"/>
      <c r="I164" s="41"/>
      <c r="J164" s="41"/>
    </row>
    <row r="165" spans="1:11" x14ac:dyDescent="0.25">
      <c r="A165" s="57"/>
      <c r="C165" s="41"/>
      <c r="D165" s="41"/>
      <c r="H165" s="41"/>
      <c r="I165" s="41"/>
      <c r="J165" s="41"/>
    </row>
    <row r="166" spans="1:11" x14ac:dyDescent="0.25">
      <c r="A166" s="57"/>
      <c r="C166" s="41"/>
      <c r="D166" s="41"/>
      <c r="H166" s="41"/>
      <c r="I166" s="41"/>
      <c r="J166" s="41"/>
    </row>
    <row r="167" spans="1:11" x14ac:dyDescent="0.25">
      <c r="A167" s="57"/>
      <c r="C167" s="41"/>
      <c r="D167" s="41"/>
      <c r="H167" s="41"/>
      <c r="I167" s="41"/>
      <c r="J167" s="41"/>
    </row>
    <row r="168" spans="1:11" x14ac:dyDescent="0.25">
      <c r="A168" s="57"/>
      <c r="C168" s="41"/>
      <c r="D168" s="41"/>
      <c r="H168" s="41"/>
      <c r="I168" s="41"/>
      <c r="J168" s="41"/>
    </row>
    <row r="169" spans="1:11" x14ac:dyDescent="0.25">
      <c r="A169" s="57"/>
      <c r="C169" s="41"/>
      <c r="D169" s="41"/>
      <c r="H169" s="41"/>
      <c r="I169" s="41"/>
      <c r="J169" s="41"/>
    </row>
    <row r="170" spans="1:11" x14ac:dyDescent="0.25">
      <c r="A170" s="57"/>
      <c r="C170" s="41"/>
      <c r="D170" s="41"/>
      <c r="H170" s="41"/>
      <c r="I170" s="41"/>
      <c r="J170" s="41"/>
    </row>
    <row r="171" spans="1:11" x14ac:dyDescent="0.25">
      <c r="A171" s="57"/>
      <c r="C171" s="41"/>
      <c r="D171" s="41"/>
    </row>
    <row r="172" spans="1:11" x14ac:dyDescent="0.25">
      <c r="C172" s="41"/>
      <c r="D172" s="41"/>
      <c r="F172" s="50"/>
    </row>
    <row r="173" spans="1:11" x14ac:dyDescent="0.25">
      <c r="C173" s="41"/>
      <c r="D173" s="41"/>
    </row>
    <row r="174" spans="1:11" x14ac:dyDescent="0.25">
      <c r="C174" s="41"/>
      <c r="D174" s="41"/>
    </row>
    <row r="175" spans="1:11" x14ac:dyDescent="0.25">
      <c r="C175" s="41"/>
      <c r="D175" s="41"/>
    </row>
    <row r="176" spans="1:11" x14ac:dyDescent="0.25">
      <c r="C176" s="41"/>
      <c r="D176" s="41"/>
    </row>
    <row r="177" spans="3:4" x14ac:dyDescent="0.25">
      <c r="C177" s="41"/>
      <c r="D177" s="41"/>
    </row>
    <row r="178" spans="3:4" x14ac:dyDescent="0.25">
      <c r="C178" s="41"/>
      <c r="D178" s="41"/>
    </row>
    <row r="179" spans="3:4" x14ac:dyDescent="0.25">
      <c r="C179" s="41"/>
      <c r="D179" s="41"/>
    </row>
    <row r="180" spans="3:4" x14ac:dyDescent="0.25">
      <c r="C180" s="41"/>
      <c r="D180" s="41"/>
    </row>
    <row r="181" spans="3:4" x14ac:dyDescent="0.25">
      <c r="C181" s="41"/>
      <c r="D181" s="41"/>
    </row>
    <row r="182" spans="3:4" x14ac:dyDescent="0.25">
      <c r="C182" s="41"/>
      <c r="D182" s="41"/>
    </row>
    <row r="183" spans="3:4" x14ac:dyDescent="0.25">
      <c r="C183" s="41"/>
      <c r="D183" s="41"/>
    </row>
    <row r="184" spans="3:4" x14ac:dyDescent="0.25">
      <c r="C184" s="41"/>
      <c r="D184" s="41"/>
    </row>
    <row r="185" spans="3:4" x14ac:dyDescent="0.25">
      <c r="C185" s="41"/>
      <c r="D185" s="41"/>
    </row>
    <row r="186" spans="3:4" x14ac:dyDescent="0.25">
      <c r="C186" s="41"/>
      <c r="D186" s="41"/>
    </row>
    <row r="187" spans="3:4" x14ac:dyDescent="0.25">
      <c r="C187" s="41"/>
      <c r="D187" s="41"/>
    </row>
    <row r="188" spans="3:4" x14ac:dyDescent="0.25">
      <c r="C188" s="41"/>
      <c r="D188" s="41"/>
    </row>
    <row r="189" spans="3:4" x14ac:dyDescent="0.25">
      <c r="C189" s="41"/>
      <c r="D189" s="41"/>
    </row>
    <row r="190" spans="3:4" x14ac:dyDescent="0.25">
      <c r="C190" s="41"/>
      <c r="D190" s="41"/>
    </row>
    <row r="191" spans="3:4" x14ac:dyDescent="0.25">
      <c r="C191" s="41"/>
      <c r="D191" s="41"/>
    </row>
    <row r="192" spans="3:4" x14ac:dyDescent="0.25">
      <c r="C192" s="41"/>
      <c r="D192" s="41"/>
    </row>
    <row r="193" spans="3:4" x14ac:dyDescent="0.25">
      <c r="C193" s="41"/>
      <c r="D193" s="41"/>
    </row>
    <row r="194" spans="3:4" x14ac:dyDescent="0.25">
      <c r="C194" s="41"/>
      <c r="D194" s="41"/>
    </row>
    <row r="195" spans="3:4" x14ac:dyDescent="0.25">
      <c r="C195" s="41"/>
      <c r="D195" s="41"/>
    </row>
    <row r="196" spans="3:4" x14ac:dyDescent="0.25">
      <c r="C196" s="41"/>
      <c r="D196" s="41"/>
    </row>
    <row r="197" spans="3:4" x14ac:dyDescent="0.25">
      <c r="C197" s="41"/>
      <c r="D197" s="41"/>
    </row>
    <row r="198" spans="3:4" x14ac:dyDescent="0.25">
      <c r="C198" s="41"/>
      <c r="D198" s="41"/>
    </row>
    <row r="199" spans="3:4" x14ac:dyDescent="0.25">
      <c r="C199" s="41"/>
      <c r="D199" s="41"/>
    </row>
    <row r="200" spans="3:4" x14ac:dyDescent="0.25">
      <c r="C200" s="41"/>
      <c r="D200" s="41"/>
    </row>
    <row r="201" spans="3:4" x14ac:dyDescent="0.25">
      <c r="C201" s="41"/>
      <c r="D201" s="41"/>
    </row>
    <row r="202" spans="3:4" x14ac:dyDescent="0.25">
      <c r="C202" s="41"/>
      <c r="D202" s="41"/>
    </row>
    <row r="203" spans="3:4" x14ac:dyDescent="0.25">
      <c r="C203" s="41"/>
      <c r="D203" s="41"/>
    </row>
    <row r="204" spans="3:4" x14ac:dyDescent="0.25">
      <c r="C204" s="41"/>
      <c r="D204" s="41"/>
    </row>
    <row r="205" spans="3:4" x14ac:dyDescent="0.25">
      <c r="C205" s="41"/>
      <c r="D205" s="41"/>
    </row>
    <row r="206" spans="3:4" x14ac:dyDescent="0.25">
      <c r="C206" s="41"/>
      <c r="D206" s="41"/>
    </row>
    <row r="207" spans="3:4" x14ac:dyDescent="0.25">
      <c r="C207" s="41"/>
      <c r="D207" s="41"/>
    </row>
    <row r="208" spans="3:4" x14ac:dyDescent="0.25">
      <c r="C208" s="41"/>
      <c r="D208" s="41"/>
    </row>
    <row r="209" spans="3:4" x14ac:dyDescent="0.25">
      <c r="C209" s="41"/>
      <c r="D209" s="41"/>
    </row>
    <row r="210" spans="3:4" x14ac:dyDescent="0.25">
      <c r="C210" s="41"/>
      <c r="D210" s="41"/>
    </row>
    <row r="211" spans="3:4" x14ac:dyDescent="0.25">
      <c r="C211" s="41"/>
      <c r="D211" s="41"/>
    </row>
    <row r="212" spans="3:4" x14ac:dyDescent="0.25">
      <c r="C212" s="41"/>
      <c r="D212" s="41"/>
    </row>
    <row r="213" spans="3:4" x14ac:dyDescent="0.25">
      <c r="C213" s="41"/>
      <c r="D213" s="41"/>
    </row>
    <row r="214" spans="3:4" x14ac:dyDescent="0.25">
      <c r="C214" s="41"/>
      <c r="D214" s="41"/>
    </row>
    <row r="215" spans="3:4" x14ac:dyDescent="0.25">
      <c r="C215" s="41"/>
      <c r="D215" s="41"/>
    </row>
    <row r="216" spans="3:4" x14ac:dyDescent="0.25">
      <c r="C216" s="41"/>
      <c r="D216" s="41"/>
    </row>
    <row r="217" spans="3:4" x14ac:dyDescent="0.25">
      <c r="C217" s="41"/>
      <c r="D217" s="41"/>
    </row>
    <row r="218" spans="3:4" x14ac:dyDescent="0.25">
      <c r="C218" s="41"/>
      <c r="D218" s="41"/>
    </row>
    <row r="219" spans="3:4" x14ac:dyDescent="0.25">
      <c r="C219" s="41"/>
      <c r="D219" s="41"/>
    </row>
    <row r="220" spans="3:4" x14ac:dyDescent="0.25">
      <c r="C220" s="41"/>
      <c r="D220" s="41"/>
    </row>
    <row r="221" spans="3:4" x14ac:dyDescent="0.25">
      <c r="C221" s="41"/>
      <c r="D221" s="41"/>
    </row>
    <row r="222" spans="3:4" x14ac:dyDescent="0.25">
      <c r="C222" s="41"/>
      <c r="D222" s="41"/>
    </row>
    <row r="223" spans="3:4" x14ac:dyDescent="0.25">
      <c r="C223" s="41"/>
      <c r="D223" s="41"/>
    </row>
    <row r="224" spans="3:4" x14ac:dyDescent="0.25">
      <c r="C224" s="41"/>
      <c r="D224" s="41"/>
    </row>
    <row r="225" spans="3:4" x14ac:dyDescent="0.25">
      <c r="C225" s="41"/>
      <c r="D225" s="41"/>
    </row>
    <row r="226" spans="3:4" x14ac:dyDescent="0.25">
      <c r="C226" s="41"/>
      <c r="D226" s="41"/>
    </row>
    <row r="227" spans="3:4" x14ac:dyDescent="0.25">
      <c r="C227" s="41"/>
      <c r="D227" s="41"/>
    </row>
    <row r="228" spans="3:4" x14ac:dyDescent="0.25">
      <c r="C228" s="41"/>
      <c r="D228" s="41"/>
    </row>
    <row r="229" spans="3:4" x14ac:dyDescent="0.25">
      <c r="C229" s="41"/>
      <c r="D229" s="41"/>
    </row>
    <row r="230" spans="3:4" x14ac:dyDescent="0.25">
      <c r="C230" s="41"/>
      <c r="D230" s="41"/>
    </row>
    <row r="231" spans="3:4" x14ac:dyDescent="0.25">
      <c r="C231" s="41"/>
      <c r="D231" s="41"/>
    </row>
    <row r="232" spans="3:4" x14ac:dyDescent="0.25">
      <c r="C232" s="41"/>
      <c r="D232" s="41"/>
    </row>
    <row r="233" spans="3:4" x14ac:dyDescent="0.25">
      <c r="C233" s="41"/>
      <c r="D233" s="41"/>
    </row>
    <row r="234" spans="3:4" x14ac:dyDescent="0.25">
      <c r="C234" s="41"/>
      <c r="D234" s="41"/>
    </row>
    <row r="235" spans="3:4" x14ac:dyDescent="0.25">
      <c r="C235" s="41"/>
      <c r="D235" s="41"/>
    </row>
    <row r="236" spans="3:4" x14ac:dyDescent="0.25">
      <c r="C236" s="41"/>
      <c r="D236" s="41"/>
    </row>
    <row r="237" spans="3:4" x14ac:dyDescent="0.25">
      <c r="C237" s="41"/>
      <c r="D237" s="41"/>
    </row>
  </sheetData>
  <autoFilter ref="A6:K163" xr:uid="{00000000-0009-0000-0000-000007000000}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63">
    <cfRule type="cellIs" dxfId="6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A1:K170"/>
  <sheetViews>
    <sheetView zoomScale="115" zoomScaleNormal="115" workbookViewId="0">
      <pane ySplit="6" topLeftCell="A7" activePane="bottomLeft" state="frozen"/>
      <selection pane="bottomLeft" activeCell="D24" sqref="D24"/>
    </sheetView>
  </sheetViews>
  <sheetFormatPr defaultColWidth="9.140625" defaultRowHeight="15" x14ac:dyDescent="0.25"/>
  <cols>
    <col min="1" max="1" width="13.5703125" customWidth="1"/>
    <col min="3" max="3" width="11.7109375" style="41" customWidth="1"/>
    <col min="4" max="4" width="12.7109375" style="41" customWidth="1"/>
    <col min="5" max="5" width="12.5703125" customWidth="1"/>
    <col min="7" max="7" width="12.5703125" customWidth="1"/>
    <col min="8" max="8" width="13.42578125" bestFit="1" customWidth="1"/>
    <col min="9" max="9" width="10.42578125" style="21" bestFit="1" customWidth="1"/>
    <col min="10" max="10" width="9.140625" style="20"/>
    <col min="11" max="11" width="14.7109375" customWidth="1"/>
  </cols>
  <sheetData>
    <row r="1" spans="1:11" x14ac:dyDescent="0.25">
      <c r="A1" s="84" t="s">
        <v>39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18.75" x14ac:dyDescent="0.25">
      <c r="A3" s="85" t="s">
        <v>38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x14ac:dyDescent="0.25">
      <c r="A4" s="46">
        <v>2</v>
      </c>
      <c r="B4" s="46">
        <v>3</v>
      </c>
      <c r="C4" s="46">
        <v>4</v>
      </c>
      <c r="D4" s="46">
        <v>5</v>
      </c>
      <c r="E4" s="46">
        <v>6</v>
      </c>
      <c r="F4" s="46">
        <v>7</v>
      </c>
      <c r="G4" s="46">
        <v>8</v>
      </c>
      <c r="H4" s="46">
        <v>9</v>
      </c>
      <c r="I4" s="46">
        <v>10</v>
      </c>
      <c r="J4" s="46">
        <v>11</v>
      </c>
      <c r="K4" s="46">
        <v>12</v>
      </c>
    </row>
    <row r="5" spans="1:11" ht="15" customHeight="1" x14ac:dyDescent="0.25">
      <c r="A5" s="86" t="s">
        <v>3</v>
      </c>
      <c r="B5" s="84" t="s">
        <v>14</v>
      </c>
      <c r="C5" s="84" t="s">
        <v>15</v>
      </c>
      <c r="D5" s="84"/>
      <c r="E5" s="84"/>
      <c r="F5" s="84"/>
      <c r="G5" s="84"/>
      <c r="H5" s="76" t="s">
        <v>5</v>
      </c>
      <c r="I5" s="90" t="s">
        <v>12</v>
      </c>
      <c r="J5" s="82" t="s">
        <v>13</v>
      </c>
      <c r="K5" s="76" t="s">
        <v>16</v>
      </c>
    </row>
    <row r="6" spans="1:11" ht="30" x14ac:dyDescent="0.25">
      <c r="A6" s="87"/>
      <c r="B6" s="84"/>
      <c r="C6" s="14" t="s">
        <v>17</v>
      </c>
      <c r="D6" s="14" t="s">
        <v>18</v>
      </c>
      <c r="E6" s="46" t="s">
        <v>19</v>
      </c>
      <c r="F6" s="14" t="s">
        <v>11</v>
      </c>
      <c r="G6" s="14" t="s">
        <v>20</v>
      </c>
      <c r="H6" s="76"/>
      <c r="I6" s="91"/>
      <c r="J6" s="83"/>
      <c r="K6" s="76"/>
    </row>
    <row r="7" spans="1:11" x14ac:dyDescent="0.25">
      <c r="A7" s="60"/>
      <c r="B7" s="7">
        <v>0</v>
      </c>
      <c r="C7" s="68">
        <v>63890</v>
      </c>
      <c r="D7" s="68">
        <v>63890</v>
      </c>
      <c r="E7" s="68">
        <f>D7-C7</f>
        <v>0</v>
      </c>
      <c r="F7" s="46">
        <v>8.25</v>
      </c>
      <c r="G7" s="39">
        <f t="shared" ref="G7:G71" si="0">F7*E7</f>
        <v>0</v>
      </c>
      <c r="H7" s="9"/>
      <c r="I7" s="65"/>
      <c r="J7" s="64"/>
      <c r="K7" s="9">
        <f>июл.25!K7+H7-G7</f>
        <v>0</v>
      </c>
    </row>
    <row r="8" spans="1:11" x14ac:dyDescent="0.25">
      <c r="A8" s="15"/>
      <c r="B8" s="14">
        <v>1</v>
      </c>
      <c r="C8" s="68">
        <v>56275</v>
      </c>
      <c r="D8" s="68">
        <v>56397</v>
      </c>
      <c r="E8" s="68">
        <f t="shared" ref="E8:E72" si="1">D8-C8</f>
        <v>122</v>
      </c>
      <c r="F8" s="46">
        <v>8.25</v>
      </c>
      <c r="G8" s="39">
        <f t="shared" si="0"/>
        <v>1006.5</v>
      </c>
      <c r="H8" s="9"/>
      <c r="I8" s="65"/>
      <c r="J8" s="64"/>
      <c r="K8" s="9">
        <f>июл.25!K8+H8-G8</f>
        <v>-5890.0299999999988</v>
      </c>
    </row>
    <row r="9" spans="1:11" x14ac:dyDescent="0.25">
      <c r="A9" s="15"/>
      <c r="B9" s="14">
        <v>2</v>
      </c>
      <c r="C9" s="68">
        <v>8534</v>
      </c>
      <c r="D9" s="68">
        <v>8734</v>
      </c>
      <c r="E9" s="68">
        <f t="shared" si="1"/>
        <v>200</v>
      </c>
      <c r="F9" s="46">
        <v>8.25</v>
      </c>
      <c r="G9" s="39">
        <f t="shared" si="0"/>
        <v>1650</v>
      </c>
      <c r="H9" s="9"/>
      <c r="I9" s="65"/>
      <c r="J9" s="64"/>
      <c r="K9" s="9">
        <f>июл.25!K9+H9-G9</f>
        <v>3902.5299999999988</v>
      </c>
    </row>
    <row r="10" spans="1:11" x14ac:dyDescent="0.25">
      <c r="A10" s="11"/>
      <c r="B10" s="14">
        <v>3</v>
      </c>
      <c r="C10" s="68">
        <v>32315</v>
      </c>
      <c r="D10" s="68">
        <v>32984</v>
      </c>
      <c r="E10" s="68">
        <f t="shared" si="1"/>
        <v>669</v>
      </c>
      <c r="F10" s="46">
        <v>8.25</v>
      </c>
      <c r="G10" s="39">
        <f t="shared" si="0"/>
        <v>5519.25</v>
      </c>
      <c r="H10" s="9"/>
      <c r="I10" s="65"/>
      <c r="J10" s="64"/>
      <c r="K10" s="9">
        <f>июл.25!K10+H10-G10</f>
        <v>-1493.1999999999998</v>
      </c>
    </row>
    <row r="11" spans="1:11" x14ac:dyDescent="0.25">
      <c r="A11" s="11"/>
      <c r="B11" s="14">
        <v>4</v>
      </c>
      <c r="C11" s="68">
        <v>81951</v>
      </c>
      <c r="D11" s="68">
        <v>81951</v>
      </c>
      <c r="E11" s="68">
        <f t="shared" si="1"/>
        <v>0</v>
      </c>
      <c r="F11" s="53">
        <v>0</v>
      </c>
      <c r="G11" s="39">
        <f t="shared" si="0"/>
        <v>0</v>
      </c>
      <c r="H11" s="9"/>
      <c r="I11" s="65"/>
      <c r="J11" s="64"/>
      <c r="K11" s="9">
        <f>июл.25!K11+H11-G11</f>
        <v>0</v>
      </c>
    </row>
    <row r="12" spans="1:11" x14ac:dyDescent="0.25">
      <c r="A12" s="11"/>
      <c r="B12" s="14">
        <v>5</v>
      </c>
      <c r="C12" s="68"/>
      <c r="D12" s="68"/>
      <c r="E12" s="68">
        <f t="shared" si="1"/>
        <v>0</v>
      </c>
      <c r="F12" s="46">
        <v>8.25</v>
      </c>
      <c r="G12" s="39">
        <f t="shared" si="0"/>
        <v>0</v>
      </c>
      <c r="H12" s="9"/>
      <c r="I12" s="65"/>
      <c r="J12" s="64"/>
      <c r="K12" s="9">
        <f>июл.25!K12+H12-G12</f>
        <v>0</v>
      </c>
    </row>
    <row r="13" spans="1:11" x14ac:dyDescent="0.25">
      <c r="A13" s="11"/>
      <c r="B13" s="14">
        <v>6</v>
      </c>
      <c r="C13" s="68"/>
      <c r="D13" s="68"/>
      <c r="E13" s="68">
        <f t="shared" si="1"/>
        <v>0</v>
      </c>
      <c r="F13" s="46">
        <v>8.25</v>
      </c>
      <c r="G13" s="39">
        <f t="shared" si="0"/>
        <v>0</v>
      </c>
      <c r="H13" s="9"/>
      <c r="I13" s="65"/>
      <c r="J13" s="64"/>
      <c r="K13" s="9">
        <f>июл.25!K13+H13-G13</f>
        <v>0</v>
      </c>
    </row>
    <row r="14" spans="1:11" x14ac:dyDescent="0.25">
      <c r="A14" s="14"/>
      <c r="B14" s="14">
        <v>7</v>
      </c>
      <c r="C14" s="68"/>
      <c r="D14" s="68"/>
      <c r="E14" s="68">
        <f t="shared" si="1"/>
        <v>0</v>
      </c>
      <c r="F14" s="46">
        <v>8.25</v>
      </c>
      <c r="G14" s="39">
        <f t="shared" si="0"/>
        <v>0</v>
      </c>
      <c r="H14" s="9"/>
      <c r="I14" s="65"/>
      <c r="J14" s="64"/>
      <c r="K14" s="9">
        <f>июл.25!K14+H14-G14</f>
        <v>0</v>
      </c>
    </row>
    <row r="15" spans="1:11" x14ac:dyDescent="0.25">
      <c r="A15" s="14"/>
      <c r="B15" s="14">
        <v>8</v>
      </c>
      <c r="C15" s="68">
        <v>23</v>
      </c>
      <c r="D15" s="68">
        <v>46</v>
      </c>
      <c r="E15" s="68">
        <f t="shared" si="1"/>
        <v>23</v>
      </c>
      <c r="F15" s="46">
        <v>8.25</v>
      </c>
      <c r="G15" s="39">
        <f t="shared" si="0"/>
        <v>189.75</v>
      </c>
      <c r="H15" s="9">
        <v>200</v>
      </c>
      <c r="I15" s="65">
        <v>26544</v>
      </c>
      <c r="J15" s="64">
        <v>45876</v>
      </c>
      <c r="K15" s="9">
        <f>июл.25!K15+H15-G15</f>
        <v>48.990000000000009</v>
      </c>
    </row>
    <row r="16" spans="1:11" x14ac:dyDescent="0.25">
      <c r="A16" s="14"/>
      <c r="B16" s="14">
        <v>9</v>
      </c>
      <c r="C16" s="68"/>
      <c r="D16" s="68"/>
      <c r="E16" s="68">
        <f t="shared" si="1"/>
        <v>0</v>
      </c>
      <c r="F16" s="46">
        <v>8.25</v>
      </c>
      <c r="G16" s="39">
        <f t="shared" si="0"/>
        <v>0</v>
      </c>
      <c r="H16" s="9"/>
      <c r="I16" s="65"/>
      <c r="J16" s="64"/>
      <c r="K16" s="9">
        <f>июл.25!K16+H16-G16</f>
        <v>0</v>
      </c>
    </row>
    <row r="17" spans="1:11" x14ac:dyDescent="0.25">
      <c r="A17" s="11"/>
      <c r="B17" s="14">
        <v>10</v>
      </c>
      <c r="C17" s="68">
        <v>10287</v>
      </c>
      <c r="D17" s="68">
        <v>10287</v>
      </c>
      <c r="E17" s="68">
        <f t="shared" si="1"/>
        <v>0</v>
      </c>
      <c r="F17" s="46">
        <v>8.25</v>
      </c>
      <c r="G17" s="39">
        <f t="shared" si="0"/>
        <v>0</v>
      </c>
      <c r="H17" s="9"/>
      <c r="I17" s="65"/>
      <c r="J17" s="64"/>
      <c r="K17" s="9">
        <f>июл.25!K17+H17-G17</f>
        <v>0</v>
      </c>
    </row>
    <row r="18" spans="1:11" x14ac:dyDescent="0.25">
      <c r="A18" s="14"/>
      <c r="B18" s="14">
        <v>11</v>
      </c>
      <c r="C18" s="68"/>
      <c r="D18" s="68"/>
      <c r="E18" s="68">
        <f t="shared" si="1"/>
        <v>0</v>
      </c>
      <c r="F18" s="46">
        <v>8.25</v>
      </c>
      <c r="G18" s="39">
        <f t="shared" si="0"/>
        <v>0</v>
      </c>
      <c r="H18" s="9"/>
      <c r="I18" s="65"/>
      <c r="J18" s="64"/>
      <c r="K18" s="9">
        <f>июл.25!K18+H18-G18</f>
        <v>0</v>
      </c>
    </row>
    <row r="19" spans="1:11" x14ac:dyDescent="0.25">
      <c r="A19" s="14"/>
      <c r="B19" s="14">
        <v>12</v>
      </c>
      <c r="C19" s="68">
        <v>17983</v>
      </c>
      <c r="D19" s="68">
        <v>18067</v>
      </c>
      <c r="E19" s="68">
        <f t="shared" si="1"/>
        <v>84</v>
      </c>
      <c r="F19" s="53">
        <v>0</v>
      </c>
      <c r="G19" s="39">
        <f t="shared" si="0"/>
        <v>0</v>
      </c>
      <c r="H19" s="9"/>
      <c r="I19" s="65"/>
      <c r="J19" s="64"/>
      <c r="K19" s="9">
        <f>июл.25!K19+H19-G19</f>
        <v>0</v>
      </c>
    </row>
    <row r="20" spans="1:11" x14ac:dyDescent="0.25">
      <c r="A20" s="11"/>
      <c r="B20" s="14">
        <v>13</v>
      </c>
      <c r="C20" s="68">
        <v>25426</v>
      </c>
      <c r="D20" s="68">
        <v>25718</v>
      </c>
      <c r="E20" s="68">
        <f t="shared" si="1"/>
        <v>292</v>
      </c>
      <c r="F20" s="46">
        <v>8.25</v>
      </c>
      <c r="G20" s="39">
        <f t="shared" si="0"/>
        <v>2409</v>
      </c>
      <c r="H20" s="9">
        <v>2458.5</v>
      </c>
      <c r="I20" s="65" t="s">
        <v>72</v>
      </c>
      <c r="J20" s="64">
        <v>45884</v>
      </c>
      <c r="K20" s="9">
        <f>июл.25!K20+H20-G20</f>
        <v>4122.03</v>
      </c>
    </row>
    <row r="21" spans="1:11" x14ac:dyDescent="0.25">
      <c r="A21" s="15"/>
      <c r="B21" s="14">
        <v>14</v>
      </c>
      <c r="C21" s="68">
        <v>7728</v>
      </c>
      <c r="D21" s="68">
        <v>7868</v>
      </c>
      <c r="E21" s="68">
        <f t="shared" si="1"/>
        <v>140</v>
      </c>
      <c r="F21" s="46">
        <v>8.25</v>
      </c>
      <c r="G21" s="39">
        <f t="shared" si="0"/>
        <v>1155</v>
      </c>
      <c r="H21" s="9">
        <v>1468.5</v>
      </c>
      <c r="I21" s="65" t="s">
        <v>71</v>
      </c>
      <c r="J21" s="64">
        <v>45884</v>
      </c>
      <c r="K21" s="9">
        <f>июл.25!K21+H21-G21</f>
        <v>633.52</v>
      </c>
    </row>
    <row r="22" spans="1:11" x14ac:dyDescent="0.25">
      <c r="A22" s="11"/>
      <c r="B22" s="14">
        <v>15</v>
      </c>
      <c r="C22" s="68">
        <v>38044</v>
      </c>
      <c r="D22" s="68">
        <v>38411</v>
      </c>
      <c r="E22" s="68">
        <f t="shared" si="1"/>
        <v>367</v>
      </c>
      <c r="F22" s="53">
        <v>6.19</v>
      </c>
      <c r="G22" s="39">
        <f t="shared" si="0"/>
        <v>2271.73</v>
      </c>
      <c r="H22" s="9">
        <f>2810+60563</f>
        <v>63373</v>
      </c>
      <c r="I22" s="65" t="s">
        <v>65</v>
      </c>
      <c r="J22" s="64">
        <v>45883</v>
      </c>
      <c r="K22" s="9">
        <f>июл.25!K22+H22-G22</f>
        <v>27418.670000000002</v>
      </c>
    </row>
    <row r="23" spans="1:11" x14ac:dyDescent="0.25">
      <c r="A23" s="14"/>
      <c r="B23" s="14">
        <v>16</v>
      </c>
      <c r="C23" s="68">
        <v>5948</v>
      </c>
      <c r="D23" s="68">
        <v>6109</v>
      </c>
      <c r="E23" s="68">
        <f t="shared" si="1"/>
        <v>161</v>
      </c>
      <c r="F23" s="46">
        <v>8.25</v>
      </c>
      <c r="G23" s="39">
        <f t="shared" si="0"/>
        <v>1328.25</v>
      </c>
      <c r="H23" s="9"/>
      <c r="I23" s="65"/>
      <c r="J23" s="64"/>
      <c r="K23" s="9">
        <f>июл.25!K23+H23-G23</f>
        <v>-3424.63</v>
      </c>
    </row>
    <row r="24" spans="1:11" x14ac:dyDescent="0.25">
      <c r="A24" s="14"/>
      <c r="B24" s="14">
        <v>17</v>
      </c>
      <c r="C24" s="68">
        <v>3001</v>
      </c>
      <c r="D24" s="68">
        <v>3194</v>
      </c>
      <c r="E24" s="68">
        <f t="shared" si="1"/>
        <v>193</v>
      </c>
      <c r="F24" s="53">
        <v>6.19</v>
      </c>
      <c r="G24" s="39">
        <f t="shared" si="0"/>
        <v>1194.67</v>
      </c>
      <c r="H24" s="9">
        <v>6000</v>
      </c>
      <c r="I24" s="65" t="s">
        <v>68</v>
      </c>
      <c r="J24" s="64">
        <v>45884</v>
      </c>
      <c r="K24" s="9">
        <f>июл.25!K24+H24-G24</f>
        <v>816.93000000000029</v>
      </c>
    </row>
    <row r="25" spans="1:11" x14ac:dyDescent="0.25">
      <c r="A25" s="11"/>
      <c r="B25" s="14">
        <v>18</v>
      </c>
      <c r="C25" s="68">
        <v>2996</v>
      </c>
      <c r="D25" s="68">
        <v>2996</v>
      </c>
      <c r="E25" s="68">
        <f t="shared" si="1"/>
        <v>0</v>
      </c>
      <c r="F25" s="53">
        <v>6.19</v>
      </c>
      <c r="G25" s="39">
        <f t="shared" si="0"/>
        <v>0</v>
      </c>
      <c r="H25" s="9"/>
      <c r="I25" s="65"/>
      <c r="J25" s="64"/>
      <c r="K25" s="9">
        <f>июл.25!K25+H25-G25</f>
        <v>1000</v>
      </c>
    </row>
    <row r="26" spans="1:11" x14ac:dyDescent="0.25">
      <c r="A26" s="11"/>
      <c r="B26" s="14">
        <v>19</v>
      </c>
      <c r="C26" s="68">
        <v>48000</v>
      </c>
      <c r="D26" s="68">
        <v>48270</v>
      </c>
      <c r="E26" s="68">
        <f t="shared" si="1"/>
        <v>270</v>
      </c>
      <c r="F26" s="53">
        <v>6.19</v>
      </c>
      <c r="G26" s="39">
        <f t="shared" si="0"/>
        <v>1671.3000000000002</v>
      </c>
      <c r="H26" s="66">
        <v>2500</v>
      </c>
      <c r="I26" s="65">
        <v>532288</v>
      </c>
      <c r="J26" s="64">
        <v>45880</v>
      </c>
      <c r="K26" s="9">
        <f>июл.25!K26+H26-G26</f>
        <v>1496.65</v>
      </c>
    </row>
    <row r="27" spans="1:11" x14ac:dyDescent="0.25">
      <c r="A27" s="14"/>
      <c r="B27" s="14">
        <v>20</v>
      </c>
      <c r="C27" s="68"/>
      <c r="D27" s="68"/>
      <c r="E27" s="68">
        <f t="shared" si="1"/>
        <v>0</v>
      </c>
      <c r="F27" s="46">
        <v>8.25</v>
      </c>
      <c r="G27" s="39">
        <f t="shared" si="0"/>
        <v>0</v>
      </c>
      <c r="H27" s="9"/>
      <c r="I27" s="65"/>
      <c r="J27" s="64"/>
      <c r="K27" s="9">
        <f>июл.25!K27+H27-G27</f>
        <v>0</v>
      </c>
    </row>
    <row r="28" spans="1:11" x14ac:dyDescent="0.25">
      <c r="A28" s="14"/>
      <c r="B28" s="14">
        <v>21</v>
      </c>
      <c r="C28" s="68">
        <v>71470</v>
      </c>
      <c r="D28" s="68">
        <v>72097</v>
      </c>
      <c r="E28" s="68">
        <f t="shared" si="1"/>
        <v>627</v>
      </c>
      <c r="F28" s="53">
        <v>0</v>
      </c>
      <c r="G28" s="39">
        <f t="shared" si="0"/>
        <v>0</v>
      </c>
      <c r="H28" s="9"/>
      <c r="I28" s="65"/>
      <c r="J28" s="64"/>
      <c r="K28" s="9">
        <f>июл.25!K28+H28-G28</f>
        <v>0</v>
      </c>
    </row>
    <row r="29" spans="1:11" x14ac:dyDescent="0.25">
      <c r="A29" s="14"/>
      <c r="B29" s="14">
        <v>22</v>
      </c>
      <c r="C29" s="68">
        <v>29299</v>
      </c>
      <c r="D29" s="68">
        <v>29380</v>
      </c>
      <c r="E29" s="68">
        <f t="shared" si="1"/>
        <v>81</v>
      </c>
      <c r="F29" s="53">
        <v>0</v>
      </c>
      <c r="G29" s="39">
        <f t="shared" si="0"/>
        <v>0</v>
      </c>
      <c r="H29" s="9"/>
      <c r="I29" s="65"/>
      <c r="J29" s="64"/>
      <c r="K29" s="9">
        <f>июл.25!K29+H29-G29</f>
        <v>0</v>
      </c>
    </row>
    <row r="30" spans="1:11" x14ac:dyDescent="0.25">
      <c r="A30" s="11"/>
      <c r="B30" s="14">
        <v>23</v>
      </c>
      <c r="C30" s="68">
        <v>113121</v>
      </c>
      <c r="D30" s="68">
        <v>113569</v>
      </c>
      <c r="E30" s="68">
        <f t="shared" si="1"/>
        <v>448</v>
      </c>
      <c r="F30" s="53">
        <v>6.19</v>
      </c>
      <c r="G30" s="39">
        <f t="shared" si="0"/>
        <v>2773.1200000000003</v>
      </c>
      <c r="H30" s="9">
        <v>3126</v>
      </c>
      <c r="I30" s="65" t="s">
        <v>86</v>
      </c>
      <c r="J30" s="64">
        <v>45894</v>
      </c>
      <c r="K30" s="9">
        <f>июл.25!K30+H30-G30</f>
        <v>4810.7899999999991</v>
      </c>
    </row>
    <row r="31" spans="1:11" x14ac:dyDescent="0.25">
      <c r="A31" s="11"/>
      <c r="B31" s="14">
        <v>24</v>
      </c>
      <c r="C31" s="68">
        <v>7796</v>
      </c>
      <c r="D31" s="68">
        <v>7831</v>
      </c>
      <c r="E31" s="68">
        <f t="shared" si="1"/>
        <v>35</v>
      </c>
      <c r="F31" s="46">
        <v>8.25</v>
      </c>
      <c r="G31" s="39">
        <f t="shared" si="0"/>
        <v>288.75</v>
      </c>
      <c r="H31" s="9"/>
      <c r="I31" s="65"/>
      <c r="J31" s="64"/>
      <c r="K31" s="9">
        <f>июл.25!K31+H31-G31</f>
        <v>-2289.16</v>
      </c>
    </row>
    <row r="32" spans="1:11" x14ac:dyDescent="0.25">
      <c r="A32" s="11"/>
      <c r="B32" s="14">
        <v>25</v>
      </c>
      <c r="C32" s="68">
        <v>3595</v>
      </c>
      <c r="D32" s="68">
        <v>3595</v>
      </c>
      <c r="E32" s="68">
        <f t="shared" si="1"/>
        <v>0</v>
      </c>
      <c r="F32" s="46">
        <v>8.25</v>
      </c>
      <c r="G32" s="39">
        <f t="shared" si="0"/>
        <v>0</v>
      </c>
      <c r="H32" s="9"/>
      <c r="I32" s="65"/>
      <c r="J32" s="64"/>
      <c r="K32" s="9">
        <f>июл.25!K32+H32-G32</f>
        <v>-109.95</v>
      </c>
    </row>
    <row r="33" spans="1:11" x14ac:dyDescent="0.25">
      <c r="A33" s="11"/>
      <c r="B33" s="14">
        <v>26</v>
      </c>
      <c r="C33" s="68">
        <v>995</v>
      </c>
      <c r="D33" s="68">
        <v>1118</v>
      </c>
      <c r="E33" s="68">
        <f t="shared" si="1"/>
        <v>123</v>
      </c>
      <c r="F33" s="46">
        <v>8.25</v>
      </c>
      <c r="G33" s="39">
        <f t="shared" si="0"/>
        <v>1014.75</v>
      </c>
      <c r="H33" s="9"/>
      <c r="I33" s="65"/>
      <c r="J33" s="64"/>
      <c r="K33" s="9">
        <f>июл.25!K33+H33-G33</f>
        <v>-2113.4499999999998</v>
      </c>
    </row>
    <row r="34" spans="1:11" x14ac:dyDescent="0.25">
      <c r="A34" s="11"/>
      <c r="B34" s="14">
        <v>27</v>
      </c>
      <c r="C34" s="68">
        <v>65634</v>
      </c>
      <c r="D34" s="68">
        <v>66260</v>
      </c>
      <c r="E34" s="68">
        <f t="shared" si="1"/>
        <v>626</v>
      </c>
      <c r="F34" s="53">
        <v>6.19</v>
      </c>
      <c r="G34" s="39">
        <f t="shared" si="0"/>
        <v>3874.94</v>
      </c>
      <c r="H34" s="9"/>
      <c r="I34" s="65"/>
      <c r="J34" s="64"/>
      <c r="K34" s="9">
        <f>июл.25!K34+H34-G34</f>
        <v>-14047.71</v>
      </c>
    </row>
    <row r="35" spans="1:11" x14ac:dyDescent="0.25">
      <c r="A35" s="11"/>
      <c r="B35" s="14">
        <v>28</v>
      </c>
      <c r="C35" s="68">
        <v>84355</v>
      </c>
      <c r="D35" s="68">
        <v>84689</v>
      </c>
      <c r="E35" s="68">
        <f t="shared" si="1"/>
        <v>334</v>
      </c>
      <c r="F35" s="53">
        <v>6.19</v>
      </c>
      <c r="G35" s="39">
        <f t="shared" si="0"/>
        <v>2067.46</v>
      </c>
      <c r="H35" s="9">
        <v>2500</v>
      </c>
      <c r="I35" s="65" t="s">
        <v>76</v>
      </c>
      <c r="J35" s="64">
        <v>45887</v>
      </c>
      <c r="K35" s="9">
        <f>июл.25!K35+H35-G35</f>
        <v>-1938.7199999999998</v>
      </c>
    </row>
    <row r="36" spans="1:11" x14ac:dyDescent="0.25">
      <c r="A36" s="11"/>
      <c r="B36" s="14">
        <v>29</v>
      </c>
      <c r="C36" s="68">
        <v>14731</v>
      </c>
      <c r="D36" s="68">
        <v>15023</v>
      </c>
      <c r="E36" s="68">
        <f t="shared" si="1"/>
        <v>292</v>
      </c>
      <c r="F36" s="46">
        <v>0</v>
      </c>
      <c r="G36" s="39">
        <f t="shared" si="0"/>
        <v>0</v>
      </c>
      <c r="H36" s="9"/>
      <c r="I36" s="65"/>
      <c r="J36" s="64"/>
      <c r="K36" s="9">
        <f>июл.25!K36+H36-G36</f>
        <v>0</v>
      </c>
    </row>
    <row r="37" spans="1:11" x14ac:dyDescent="0.25">
      <c r="A37" s="11"/>
      <c r="B37" s="14">
        <v>30</v>
      </c>
      <c r="C37" s="68">
        <v>3216</v>
      </c>
      <c r="D37" s="68">
        <v>3410</v>
      </c>
      <c r="E37" s="68">
        <f t="shared" si="1"/>
        <v>194</v>
      </c>
      <c r="F37" s="46">
        <v>8.25</v>
      </c>
      <c r="G37" s="39">
        <f t="shared" si="0"/>
        <v>1600.5</v>
      </c>
      <c r="H37" s="9">
        <f>2500+1000</f>
        <v>3500</v>
      </c>
      <c r="I37" s="65" t="s">
        <v>82</v>
      </c>
      <c r="J37" s="64" t="s">
        <v>83</v>
      </c>
      <c r="K37" s="9">
        <f>июл.25!K37+H37-G37</f>
        <v>6824.4500000000007</v>
      </c>
    </row>
    <row r="38" spans="1:11" x14ac:dyDescent="0.25">
      <c r="A38" s="11"/>
      <c r="B38" s="17">
        <v>31</v>
      </c>
      <c r="C38" s="68">
        <v>49054</v>
      </c>
      <c r="D38" s="68">
        <v>49202</v>
      </c>
      <c r="E38" s="68">
        <f t="shared" si="1"/>
        <v>148</v>
      </c>
      <c r="F38" s="46">
        <v>8.25</v>
      </c>
      <c r="G38" s="39">
        <f t="shared" si="0"/>
        <v>1221</v>
      </c>
      <c r="H38" s="9"/>
      <c r="I38" s="65"/>
      <c r="J38" s="64"/>
      <c r="K38" s="9">
        <f>июл.25!K38+H38-G38</f>
        <v>2009.1500000000005</v>
      </c>
    </row>
    <row r="39" spans="1:11" x14ac:dyDescent="0.25">
      <c r="A39" s="11"/>
      <c r="B39" s="14">
        <v>32</v>
      </c>
      <c r="C39" s="68"/>
      <c r="D39" s="68"/>
      <c r="E39" s="68">
        <f t="shared" si="1"/>
        <v>0</v>
      </c>
      <c r="F39" s="46">
        <v>8.25</v>
      </c>
      <c r="G39" s="39">
        <f t="shared" si="0"/>
        <v>0</v>
      </c>
      <c r="H39" s="9"/>
      <c r="I39" s="65"/>
      <c r="J39" s="64"/>
      <c r="K39" s="9">
        <f>июл.25!K39+H39-G39</f>
        <v>0</v>
      </c>
    </row>
    <row r="40" spans="1:11" x14ac:dyDescent="0.25">
      <c r="A40" s="11"/>
      <c r="B40" s="14">
        <v>33</v>
      </c>
      <c r="C40" s="68">
        <v>30134</v>
      </c>
      <c r="D40" s="68">
        <v>30236</v>
      </c>
      <c r="E40" s="68">
        <f t="shared" si="1"/>
        <v>102</v>
      </c>
      <c r="F40" s="53">
        <v>6.19</v>
      </c>
      <c r="G40" s="39">
        <f t="shared" si="0"/>
        <v>631.38</v>
      </c>
      <c r="H40" s="9">
        <v>5000</v>
      </c>
      <c r="I40" s="65" t="s">
        <v>80</v>
      </c>
      <c r="J40" s="64">
        <v>45889</v>
      </c>
      <c r="K40" s="9">
        <f>июл.25!K40+H40-G40</f>
        <v>9669.1400000000012</v>
      </c>
    </row>
    <row r="41" spans="1:11" x14ac:dyDescent="0.25">
      <c r="A41" s="11"/>
      <c r="B41" s="14">
        <v>34</v>
      </c>
      <c r="C41" s="68"/>
      <c r="D41" s="68"/>
      <c r="E41" s="68">
        <f t="shared" si="1"/>
        <v>0</v>
      </c>
      <c r="F41" s="46">
        <v>8.25</v>
      </c>
      <c r="G41" s="39">
        <f t="shared" si="0"/>
        <v>0</v>
      </c>
      <c r="H41" s="9"/>
      <c r="I41" s="65"/>
      <c r="J41" s="64"/>
      <c r="K41" s="9">
        <f>июл.25!K41+H41-G41</f>
        <v>0</v>
      </c>
    </row>
    <row r="42" spans="1:11" x14ac:dyDescent="0.25">
      <c r="A42" s="11"/>
      <c r="B42" s="14">
        <v>35</v>
      </c>
      <c r="C42" s="68">
        <v>8042</v>
      </c>
      <c r="D42" s="68">
        <v>8057</v>
      </c>
      <c r="E42" s="68">
        <f t="shared" si="1"/>
        <v>15</v>
      </c>
      <c r="F42" s="53">
        <v>6.19</v>
      </c>
      <c r="G42" s="39">
        <f t="shared" si="0"/>
        <v>92.850000000000009</v>
      </c>
      <c r="H42" s="9"/>
      <c r="I42" s="65"/>
      <c r="J42" s="64"/>
      <c r="K42" s="9">
        <f>июл.25!K42+H42-G42</f>
        <v>-233.99</v>
      </c>
    </row>
    <row r="43" spans="1:11" x14ac:dyDescent="0.25">
      <c r="A43" s="11"/>
      <c r="B43" s="14">
        <v>36</v>
      </c>
      <c r="C43" s="68">
        <v>55366</v>
      </c>
      <c r="D43" s="68">
        <v>55772</v>
      </c>
      <c r="E43" s="68">
        <f t="shared" si="1"/>
        <v>406</v>
      </c>
      <c r="F43" s="53">
        <v>6.19</v>
      </c>
      <c r="G43" s="39">
        <f t="shared" si="0"/>
        <v>2513.1400000000003</v>
      </c>
      <c r="H43" s="9">
        <v>15000</v>
      </c>
      <c r="I43" s="65" t="s">
        <v>74</v>
      </c>
      <c r="J43" s="64">
        <v>45887</v>
      </c>
      <c r="K43" s="9">
        <f>июл.25!K43+H43-G43</f>
        <v>5077.63</v>
      </c>
    </row>
    <row r="44" spans="1:11" x14ac:dyDescent="0.25">
      <c r="A44" s="11"/>
      <c r="B44" s="14">
        <v>37</v>
      </c>
      <c r="C44" s="68">
        <v>23890</v>
      </c>
      <c r="D44" s="68">
        <v>23993</v>
      </c>
      <c r="E44" s="68">
        <f t="shared" si="1"/>
        <v>103</v>
      </c>
      <c r="F44" s="53">
        <v>6.19</v>
      </c>
      <c r="G44" s="39">
        <f t="shared" si="0"/>
        <v>637.57000000000005</v>
      </c>
      <c r="H44" s="9">
        <v>1700</v>
      </c>
      <c r="I44" s="65">
        <v>514462.96075299999</v>
      </c>
      <c r="J44" s="64">
        <v>45875</v>
      </c>
      <c r="K44" s="9">
        <f>июл.25!K44+H44-G44</f>
        <v>-294.23999999999967</v>
      </c>
    </row>
    <row r="45" spans="1:11" x14ac:dyDescent="0.25">
      <c r="A45" s="11"/>
      <c r="B45" s="14">
        <v>38.39</v>
      </c>
      <c r="C45" s="68"/>
      <c r="D45" s="68"/>
      <c r="E45" s="68">
        <f t="shared" si="1"/>
        <v>0</v>
      </c>
      <c r="F45" s="46">
        <v>8.25</v>
      </c>
      <c r="G45" s="39">
        <f t="shared" si="0"/>
        <v>0</v>
      </c>
      <c r="H45" s="9"/>
      <c r="I45" s="65"/>
      <c r="J45" s="64"/>
      <c r="K45" s="9">
        <f>июл.25!K45+H45-G45</f>
        <v>0</v>
      </c>
    </row>
    <row r="46" spans="1:11" x14ac:dyDescent="0.25">
      <c r="A46" s="11"/>
      <c r="B46" s="14">
        <v>40</v>
      </c>
      <c r="C46" s="68">
        <v>195975</v>
      </c>
      <c r="D46" s="68">
        <v>196896</v>
      </c>
      <c r="E46" s="68">
        <f t="shared" si="1"/>
        <v>921</v>
      </c>
      <c r="F46" s="53">
        <v>0</v>
      </c>
      <c r="G46" s="39">
        <f t="shared" si="0"/>
        <v>0</v>
      </c>
      <c r="H46" s="9"/>
      <c r="I46" s="65"/>
      <c r="J46" s="64"/>
      <c r="K46" s="9">
        <f>июл.25!K46+H46-G46</f>
        <v>0</v>
      </c>
    </row>
    <row r="47" spans="1:11" x14ac:dyDescent="0.25">
      <c r="A47" s="11"/>
      <c r="B47" s="14">
        <v>41</v>
      </c>
      <c r="C47" s="68">
        <v>85790</v>
      </c>
      <c r="D47" s="68">
        <v>86435</v>
      </c>
      <c r="E47" s="68">
        <f t="shared" si="1"/>
        <v>645</v>
      </c>
      <c r="F47" s="46">
        <v>8.25</v>
      </c>
      <c r="G47" s="39">
        <f t="shared" si="0"/>
        <v>5321.25</v>
      </c>
      <c r="H47" s="9"/>
      <c r="I47" s="65"/>
      <c r="J47" s="64"/>
      <c r="K47" s="9">
        <f>июл.25!K47+H47-G47</f>
        <v>-5911.7900000000027</v>
      </c>
    </row>
    <row r="48" spans="1:11" x14ac:dyDescent="0.25">
      <c r="A48" s="11"/>
      <c r="B48" s="14">
        <v>42</v>
      </c>
      <c r="C48" s="68">
        <v>241002</v>
      </c>
      <c r="D48" s="68">
        <v>241427</v>
      </c>
      <c r="E48" s="68">
        <f t="shared" si="1"/>
        <v>425</v>
      </c>
      <c r="F48" s="53">
        <v>0</v>
      </c>
      <c r="G48" s="39">
        <f t="shared" si="0"/>
        <v>0</v>
      </c>
      <c r="H48" s="9"/>
      <c r="I48" s="65"/>
      <c r="J48" s="64"/>
      <c r="K48" s="9">
        <f>июл.25!K48+H48-G48</f>
        <v>0</v>
      </c>
    </row>
    <row r="49" spans="1:11" x14ac:dyDescent="0.25">
      <c r="A49" s="11"/>
      <c r="B49" s="14">
        <v>43</v>
      </c>
      <c r="C49" s="68">
        <v>143431</v>
      </c>
      <c r="D49" s="68">
        <v>144054</v>
      </c>
      <c r="E49" s="68">
        <f t="shared" si="1"/>
        <v>623</v>
      </c>
      <c r="F49" s="53">
        <v>6.19</v>
      </c>
      <c r="G49" s="39">
        <f t="shared" si="0"/>
        <v>3856.3700000000003</v>
      </c>
      <c r="H49" s="9">
        <v>3992.55</v>
      </c>
      <c r="I49" s="65" t="s">
        <v>64</v>
      </c>
      <c r="J49" s="64">
        <v>45882</v>
      </c>
      <c r="K49" s="9">
        <f>июл.25!K49+H49-G49</f>
        <v>-3856.3699999999994</v>
      </c>
    </row>
    <row r="50" spans="1:11" x14ac:dyDescent="0.25">
      <c r="A50" s="11"/>
      <c r="B50" s="14">
        <v>44</v>
      </c>
      <c r="C50" s="68"/>
      <c r="D50" s="68"/>
      <c r="E50" s="68">
        <f t="shared" si="1"/>
        <v>0</v>
      </c>
      <c r="F50" s="46">
        <v>8.25</v>
      </c>
      <c r="G50" s="39">
        <f t="shared" si="0"/>
        <v>0</v>
      </c>
      <c r="H50" s="9"/>
      <c r="I50" s="65"/>
      <c r="J50" s="64"/>
      <c r="K50" s="9">
        <f>июл.25!K50+H50-G50</f>
        <v>0</v>
      </c>
    </row>
    <row r="51" spans="1:11" x14ac:dyDescent="0.25">
      <c r="A51" s="11"/>
      <c r="B51" s="14">
        <v>45</v>
      </c>
      <c r="C51" s="70">
        <v>27</v>
      </c>
      <c r="D51" s="70">
        <v>27</v>
      </c>
      <c r="E51" s="68">
        <f t="shared" si="1"/>
        <v>0</v>
      </c>
      <c r="F51" s="46">
        <v>8.25</v>
      </c>
      <c r="G51" s="39">
        <f t="shared" si="0"/>
        <v>0</v>
      </c>
      <c r="H51" s="9"/>
      <c r="I51" s="65"/>
      <c r="J51" s="64"/>
      <c r="K51" s="9">
        <f>июл.25!K51+H51-G51</f>
        <v>0</v>
      </c>
    </row>
    <row r="52" spans="1:11" x14ac:dyDescent="0.25">
      <c r="A52" s="11"/>
      <c r="B52" s="14">
        <v>46</v>
      </c>
      <c r="C52" s="68">
        <v>30524</v>
      </c>
      <c r="D52" s="68">
        <v>30933</v>
      </c>
      <c r="E52" s="68">
        <f t="shared" si="1"/>
        <v>409</v>
      </c>
      <c r="F52" s="46">
        <v>8.25</v>
      </c>
      <c r="G52" s="39">
        <f t="shared" si="0"/>
        <v>3374.25</v>
      </c>
      <c r="H52" s="9"/>
      <c r="I52" s="65"/>
      <c r="J52" s="64"/>
      <c r="K52" s="9">
        <f>июл.25!K52+H52-G52</f>
        <v>14082.279999999992</v>
      </c>
    </row>
    <row r="53" spans="1:11" x14ac:dyDescent="0.25">
      <c r="A53" s="11"/>
      <c r="B53" s="14">
        <v>47</v>
      </c>
      <c r="C53" s="68">
        <v>2089</v>
      </c>
      <c r="D53" s="68">
        <v>2089</v>
      </c>
      <c r="E53" s="68">
        <f t="shared" si="1"/>
        <v>0</v>
      </c>
      <c r="F53" s="46">
        <v>8.25</v>
      </c>
      <c r="G53" s="39">
        <f t="shared" si="0"/>
        <v>0</v>
      </c>
      <c r="H53" s="9"/>
      <c r="I53" s="65"/>
      <c r="J53" s="64"/>
      <c r="K53" s="9">
        <f>июл.25!K53+H53-G53</f>
        <v>-7.33</v>
      </c>
    </row>
    <row r="54" spans="1:11" x14ac:dyDescent="0.25">
      <c r="A54" s="11"/>
      <c r="B54" s="14">
        <v>48</v>
      </c>
      <c r="C54" s="68">
        <v>31548</v>
      </c>
      <c r="D54" s="68">
        <v>31779</v>
      </c>
      <c r="E54" s="68">
        <f t="shared" si="1"/>
        <v>231</v>
      </c>
      <c r="F54" s="46">
        <v>8.25</v>
      </c>
      <c r="G54" s="39">
        <f t="shared" si="0"/>
        <v>1905.75</v>
      </c>
      <c r="H54" s="9"/>
      <c r="I54" s="65"/>
      <c r="J54" s="64"/>
      <c r="K54" s="9">
        <f>июл.25!K54+H54-G54</f>
        <v>-2391.0500000000002</v>
      </c>
    </row>
    <row r="55" spans="1:11" x14ac:dyDescent="0.25">
      <c r="A55" s="14"/>
      <c r="B55" s="14">
        <v>49</v>
      </c>
      <c r="C55" s="68">
        <v>77619</v>
      </c>
      <c r="D55" s="68">
        <v>77944</v>
      </c>
      <c r="E55" s="68">
        <f t="shared" si="1"/>
        <v>325</v>
      </c>
      <c r="F55" s="53">
        <v>0</v>
      </c>
      <c r="G55" s="39">
        <f t="shared" si="0"/>
        <v>0</v>
      </c>
      <c r="H55" s="9"/>
      <c r="I55" s="65"/>
      <c r="J55" s="64"/>
      <c r="K55" s="9">
        <f>июл.25!K55+H55-G55</f>
        <v>0</v>
      </c>
    </row>
    <row r="56" spans="1:11" x14ac:dyDescent="0.25">
      <c r="A56" s="11"/>
      <c r="B56" s="14">
        <v>50</v>
      </c>
      <c r="C56" s="68">
        <v>2705</v>
      </c>
      <c r="D56" s="68">
        <v>2804</v>
      </c>
      <c r="E56" s="68">
        <f t="shared" si="1"/>
        <v>99</v>
      </c>
      <c r="F56" s="46">
        <v>8.25</v>
      </c>
      <c r="G56" s="39">
        <f t="shared" si="0"/>
        <v>816.75</v>
      </c>
      <c r="H56" s="9">
        <v>972</v>
      </c>
      <c r="I56" s="65" t="s">
        <v>70</v>
      </c>
      <c r="J56" s="64">
        <v>45884</v>
      </c>
      <c r="K56" s="9">
        <f>июл.25!K56+H56-G56</f>
        <v>-717.38</v>
      </c>
    </row>
    <row r="57" spans="1:11" x14ac:dyDescent="0.25">
      <c r="A57" s="11"/>
      <c r="B57" s="14">
        <v>51</v>
      </c>
      <c r="C57" s="68">
        <v>16549</v>
      </c>
      <c r="D57" s="68">
        <v>16657</v>
      </c>
      <c r="E57" s="68">
        <f t="shared" si="1"/>
        <v>108</v>
      </c>
      <c r="F57" s="53">
        <v>0</v>
      </c>
      <c r="G57" s="39">
        <f t="shared" si="0"/>
        <v>0</v>
      </c>
      <c r="H57" s="9"/>
      <c r="I57" s="65"/>
      <c r="J57" s="64"/>
      <c r="K57" s="9">
        <f>июл.25!K57+H57-G57</f>
        <v>0</v>
      </c>
    </row>
    <row r="58" spans="1:11" x14ac:dyDescent="0.25">
      <c r="A58" s="11"/>
      <c r="B58" s="14">
        <v>52</v>
      </c>
      <c r="C58" s="68">
        <v>127901</v>
      </c>
      <c r="D58" s="68">
        <v>128256</v>
      </c>
      <c r="E58" s="68">
        <f t="shared" si="1"/>
        <v>355</v>
      </c>
      <c r="F58" s="53">
        <v>0</v>
      </c>
      <c r="G58" s="39">
        <f t="shared" si="0"/>
        <v>0</v>
      </c>
      <c r="H58" s="9"/>
      <c r="I58" s="65"/>
      <c r="J58" s="64"/>
      <c r="K58" s="9">
        <f>июл.25!K58+H58-G58</f>
        <v>0</v>
      </c>
    </row>
    <row r="59" spans="1:11" x14ac:dyDescent="0.25">
      <c r="A59" s="11"/>
      <c r="B59" s="14">
        <v>53</v>
      </c>
      <c r="C59" s="68">
        <v>4151</v>
      </c>
      <c r="D59" s="68">
        <v>4185</v>
      </c>
      <c r="E59" s="68">
        <f t="shared" si="1"/>
        <v>34</v>
      </c>
      <c r="F59" s="46">
        <v>8.25</v>
      </c>
      <c r="G59" s="39">
        <f t="shared" si="0"/>
        <v>280.5</v>
      </c>
      <c r="H59" s="9">
        <v>5000</v>
      </c>
      <c r="I59" s="65" t="s">
        <v>87</v>
      </c>
      <c r="J59" s="64">
        <v>45898</v>
      </c>
      <c r="K59" s="9">
        <f>июл.25!K59+H59-G59</f>
        <v>2651.34</v>
      </c>
    </row>
    <row r="60" spans="1:11" x14ac:dyDescent="0.25">
      <c r="A60" s="11"/>
      <c r="B60" s="14">
        <v>54</v>
      </c>
      <c r="C60" s="68">
        <v>259</v>
      </c>
      <c r="D60" s="68">
        <v>259</v>
      </c>
      <c r="E60" s="68">
        <f t="shared" si="1"/>
        <v>0</v>
      </c>
      <c r="F60" s="46">
        <v>8.25</v>
      </c>
      <c r="G60" s="39">
        <f t="shared" si="0"/>
        <v>0</v>
      </c>
      <c r="H60" s="9"/>
      <c r="I60" s="65"/>
      <c r="J60" s="64"/>
      <c r="K60" s="9">
        <f>июл.25!K60+H60-G60</f>
        <v>-51.31</v>
      </c>
    </row>
    <row r="61" spans="1:11" x14ac:dyDescent="0.25">
      <c r="A61" s="11"/>
      <c r="B61" s="14">
        <v>55</v>
      </c>
      <c r="C61" s="68">
        <v>79652</v>
      </c>
      <c r="D61" s="68">
        <v>80127</v>
      </c>
      <c r="E61" s="68">
        <f t="shared" si="1"/>
        <v>475</v>
      </c>
      <c r="F61" s="53">
        <v>6.19</v>
      </c>
      <c r="G61" s="39">
        <f t="shared" si="0"/>
        <v>2940.25</v>
      </c>
      <c r="H61" s="9">
        <v>7000</v>
      </c>
      <c r="I61" s="65">
        <v>316359</v>
      </c>
      <c r="J61" s="64">
        <v>45874</v>
      </c>
      <c r="K61" s="9">
        <f>июл.25!K61+H61-G61</f>
        <v>-7892.0000000000018</v>
      </c>
    </row>
    <row r="62" spans="1:11" x14ac:dyDescent="0.25">
      <c r="A62" s="11"/>
      <c r="B62" s="14">
        <v>56</v>
      </c>
      <c r="C62" s="68">
        <v>7733</v>
      </c>
      <c r="D62" s="68">
        <v>7886</v>
      </c>
      <c r="E62" s="68">
        <f t="shared" si="1"/>
        <v>153</v>
      </c>
      <c r="F62" s="46">
        <v>8.25</v>
      </c>
      <c r="G62" s="39">
        <f t="shared" si="0"/>
        <v>1262.25</v>
      </c>
      <c r="H62" s="9">
        <v>700</v>
      </c>
      <c r="I62" s="65" t="s">
        <v>85</v>
      </c>
      <c r="J62" s="64">
        <v>45894</v>
      </c>
      <c r="K62" s="9">
        <f>июл.25!K62+H62-G62</f>
        <v>-2547.73</v>
      </c>
    </row>
    <row r="63" spans="1:11" x14ac:dyDescent="0.25">
      <c r="A63" s="11"/>
      <c r="B63" s="14">
        <v>57</v>
      </c>
      <c r="C63" s="68">
        <v>106895</v>
      </c>
      <c r="D63" s="68">
        <v>106895</v>
      </c>
      <c r="E63" s="68">
        <f t="shared" si="1"/>
        <v>0</v>
      </c>
      <c r="F63" s="53">
        <v>6.19</v>
      </c>
      <c r="G63" s="39">
        <f t="shared" si="0"/>
        <v>0</v>
      </c>
      <c r="H63" s="9"/>
      <c r="I63" s="65"/>
      <c r="J63" s="64"/>
      <c r="K63" s="9">
        <f>июл.25!K63+H63-G63</f>
        <v>0</v>
      </c>
    </row>
    <row r="64" spans="1:11" x14ac:dyDescent="0.25">
      <c r="A64" s="11"/>
      <c r="B64" s="14">
        <v>58</v>
      </c>
      <c r="C64" s="68"/>
      <c r="D64" s="68"/>
      <c r="E64" s="68">
        <f t="shared" si="1"/>
        <v>0</v>
      </c>
      <c r="F64" s="46">
        <v>8.25</v>
      </c>
      <c r="G64" s="39">
        <f t="shared" si="0"/>
        <v>0</v>
      </c>
      <c r="H64" s="9"/>
      <c r="I64" s="65"/>
      <c r="J64" s="64"/>
      <c r="K64" s="9">
        <f>июл.25!K64+H64-G64</f>
        <v>0</v>
      </c>
    </row>
    <row r="65" spans="1:11" x14ac:dyDescent="0.25">
      <c r="A65" s="11"/>
      <c r="B65" s="14">
        <v>59</v>
      </c>
      <c r="C65" s="68">
        <v>34559</v>
      </c>
      <c r="D65" s="68">
        <v>34997</v>
      </c>
      <c r="E65" s="68">
        <f t="shared" si="1"/>
        <v>438</v>
      </c>
      <c r="F65" s="46">
        <v>8.25</v>
      </c>
      <c r="G65" s="39">
        <f t="shared" si="0"/>
        <v>3613.5</v>
      </c>
      <c r="H65" s="9">
        <v>4716</v>
      </c>
      <c r="I65" s="65" t="s">
        <v>75</v>
      </c>
      <c r="J65" s="64">
        <v>45887</v>
      </c>
      <c r="K65" s="9">
        <f>июл.25!K65+H65-G65</f>
        <v>-338.15000000000055</v>
      </c>
    </row>
    <row r="66" spans="1:11" x14ac:dyDescent="0.25">
      <c r="A66" s="11"/>
      <c r="B66" s="14">
        <v>60</v>
      </c>
      <c r="C66" s="68">
        <v>31419</v>
      </c>
      <c r="D66" s="68">
        <v>31560</v>
      </c>
      <c r="E66" s="68">
        <f t="shared" si="1"/>
        <v>141</v>
      </c>
      <c r="F66" s="53">
        <v>6.19</v>
      </c>
      <c r="G66" s="39">
        <f t="shared" si="0"/>
        <v>872.79000000000008</v>
      </c>
      <c r="H66" s="66">
        <v>410.4</v>
      </c>
      <c r="I66" s="65">
        <v>233727</v>
      </c>
      <c r="J66" s="64">
        <v>45880</v>
      </c>
      <c r="K66" s="9">
        <f>июл.25!K66+H66-G66</f>
        <v>-635.87000000000012</v>
      </c>
    </row>
    <row r="67" spans="1:11" x14ac:dyDescent="0.25">
      <c r="A67" s="11"/>
      <c r="B67" s="14">
        <v>61</v>
      </c>
      <c r="C67" s="68">
        <v>95958</v>
      </c>
      <c r="D67" s="68">
        <v>96299</v>
      </c>
      <c r="E67" s="68">
        <f t="shared" si="1"/>
        <v>341</v>
      </c>
      <c r="F67" s="53">
        <v>0</v>
      </c>
      <c r="G67" s="39">
        <f t="shared" si="0"/>
        <v>0</v>
      </c>
      <c r="H67" s="9"/>
      <c r="I67" s="65"/>
      <c r="J67" s="64"/>
      <c r="K67" s="9">
        <f>июл.25!K67+H67-G67</f>
        <v>0</v>
      </c>
    </row>
    <row r="68" spans="1:11" x14ac:dyDescent="0.25">
      <c r="A68" s="11"/>
      <c r="B68" s="14">
        <v>62</v>
      </c>
      <c r="C68" s="68">
        <v>15613</v>
      </c>
      <c r="D68" s="68">
        <v>15712</v>
      </c>
      <c r="E68" s="68">
        <f t="shared" si="1"/>
        <v>99</v>
      </c>
      <c r="F68" s="46">
        <v>8.25</v>
      </c>
      <c r="G68" s="39">
        <f t="shared" si="0"/>
        <v>816.75</v>
      </c>
      <c r="H68" s="9">
        <v>1200</v>
      </c>
      <c r="I68" s="65" t="s">
        <v>59</v>
      </c>
      <c r="J68" s="64">
        <v>45881</v>
      </c>
      <c r="K68" s="9">
        <f>июл.25!K68+H68-G68</f>
        <v>7166.43</v>
      </c>
    </row>
    <row r="69" spans="1:11" x14ac:dyDescent="0.25">
      <c r="A69" s="11"/>
      <c r="B69" s="14">
        <v>63</v>
      </c>
      <c r="C69" s="68">
        <v>39155</v>
      </c>
      <c r="D69" s="68">
        <v>39652</v>
      </c>
      <c r="E69" s="68">
        <f t="shared" si="1"/>
        <v>497</v>
      </c>
      <c r="F69" s="53">
        <v>6.19</v>
      </c>
      <c r="G69" s="39">
        <f t="shared" si="0"/>
        <v>3076.4300000000003</v>
      </c>
      <c r="H69" s="9">
        <v>1500</v>
      </c>
      <c r="I69" s="65">
        <v>963137</v>
      </c>
      <c r="J69" s="64">
        <v>45875</v>
      </c>
      <c r="K69" s="9">
        <f>июл.25!K69+H69-G69</f>
        <v>-1575.0200000000004</v>
      </c>
    </row>
    <row r="70" spans="1:11" x14ac:dyDescent="0.25">
      <c r="A70" s="11"/>
      <c r="B70" s="14">
        <v>64</v>
      </c>
      <c r="C70" s="68">
        <v>1660</v>
      </c>
      <c r="D70" s="68">
        <v>1962</v>
      </c>
      <c r="E70" s="68">
        <f t="shared" si="1"/>
        <v>302</v>
      </c>
      <c r="F70" s="46">
        <v>8.25</v>
      </c>
      <c r="G70" s="39">
        <f t="shared" si="0"/>
        <v>2491.5</v>
      </c>
      <c r="H70" s="9">
        <v>3100</v>
      </c>
      <c r="I70" s="65" t="s">
        <v>67</v>
      </c>
      <c r="J70" s="64">
        <v>45883</v>
      </c>
      <c r="K70" s="9">
        <f>июл.25!K70+H70-G70</f>
        <v>-2447.58</v>
      </c>
    </row>
    <row r="71" spans="1:11" x14ac:dyDescent="0.25">
      <c r="A71" s="11"/>
      <c r="B71" s="14">
        <v>65</v>
      </c>
      <c r="C71" s="68">
        <v>26584</v>
      </c>
      <c r="D71" s="68">
        <v>26732</v>
      </c>
      <c r="E71" s="68">
        <f t="shared" si="1"/>
        <v>148</v>
      </c>
      <c r="F71" s="53">
        <v>6.19</v>
      </c>
      <c r="G71" s="39">
        <f t="shared" si="0"/>
        <v>916.12</v>
      </c>
      <c r="H71" s="9">
        <v>1138.96</v>
      </c>
      <c r="I71" s="65" t="s">
        <v>66</v>
      </c>
      <c r="J71" s="64">
        <v>45883</v>
      </c>
      <c r="K71" s="9">
        <f>июл.25!K71+H71-G71</f>
        <v>-787.86999999999978</v>
      </c>
    </row>
    <row r="72" spans="1:11" x14ac:dyDescent="0.25">
      <c r="A72" s="11"/>
      <c r="B72" s="14">
        <v>66</v>
      </c>
      <c r="C72" s="68">
        <v>154642</v>
      </c>
      <c r="D72" s="68">
        <v>154871</v>
      </c>
      <c r="E72" s="68">
        <f t="shared" si="1"/>
        <v>229</v>
      </c>
      <c r="F72" s="53">
        <v>0</v>
      </c>
      <c r="G72" s="39">
        <f t="shared" ref="G72:G136" si="2">F72*E72</f>
        <v>0</v>
      </c>
      <c r="H72" s="9"/>
      <c r="I72" s="65"/>
      <c r="J72" s="64"/>
      <c r="K72" s="9">
        <f>июл.25!K72+H72-G72</f>
        <v>0</v>
      </c>
    </row>
    <row r="73" spans="1:11" x14ac:dyDescent="0.25">
      <c r="A73" s="14"/>
      <c r="B73" s="14">
        <v>67</v>
      </c>
      <c r="C73" s="68">
        <v>11865</v>
      </c>
      <c r="D73" s="68">
        <v>12193</v>
      </c>
      <c r="E73" s="68">
        <f t="shared" ref="E73:E136" si="3">D73-C73</f>
        <v>328</v>
      </c>
      <c r="F73" s="53">
        <v>6.19</v>
      </c>
      <c r="G73" s="39">
        <f t="shared" si="2"/>
        <v>2030.3200000000002</v>
      </c>
      <c r="H73" s="66">
        <v>928</v>
      </c>
      <c r="I73" s="65" t="s">
        <v>58</v>
      </c>
      <c r="J73" s="64">
        <v>45880</v>
      </c>
      <c r="K73" s="9">
        <f>июл.25!K73+H73-G73</f>
        <v>-385.53999999999951</v>
      </c>
    </row>
    <row r="74" spans="1:11" x14ac:dyDescent="0.25">
      <c r="A74" s="11"/>
      <c r="B74" s="14">
        <v>68</v>
      </c>
      <c r="C74" s="68"/>
      <c r="D74" s="68"/>
      <c r="E74" s="68">
        <f t="shared" si="3"/>
        <v>0</v>
      </c>
      <c r="F74" s="46">
        <v>8.25</v>
      </c>
      <c r="G74" s="39">
        <f t="shared" si="2"/>
        <v>0</v>
      </c>
      <c r="H74" s="9"/>
      <c r="I74" s="65"/>
      <c r="J74" s="64"/>
      <c r="K74" s="9">
        <f>июл.25!K74+H74-G74</f>
        <v>0</v>
      </c>
    </row>
    <row r="75" spans="1:11" x14ac:dyDescent="0.25">
      <c r="A75" s="11"/>
      <c r="B75" s="14">
        <v>69</v>
      </c>
      <c r="C75" s="68">
        <v>10666</v>
      </c>
      <c r="D75" s="68">
        <v>10666</v>
      </c>
      <c r="E75" s="68">
        <f t="shared" si="3"/>
        <v>0</v>
      </c>
      <c r="F75" s="46">
        <v>8.25</v>
      </c>
      <c r="G75" s="39">
        <f t="shared" si="2"/>
        <v>0</v>
      </c>
      <c r="H75" s="9"/>
      <c r="I75" s="65"/>
      <c r="J75" s="64"/>
      <c r="K75" s="9">
        <f>июл.25!K75+H75-G75</f>
        <v>-7.33</v>
      </c>
    </row>
    <row r="76" spans="1:11" x14ac:dyDescent="0.25">
      <c r="A76" s="11"/>
      <c r="B76" s="14">
        <v>70</v>
      </c>
      <c r="C76" s="68">
        <v>152146</v>
      </c>
      <c r="D76" s="68">
        <v>152254</v>
      </c>
      <c r="E76" s="68">
        <f t="shared" si="3"/>
        <v>108</v>
      </c>
      <c r="F76" s="46">
        <v>8.25</v>
      </c>
      <c r="G76" s="39">
        <f t="shared" si="2"/>
        <v>891</v>
      </c>
      <c r="H76" s="9"/>
      <c r="I76" s="65"/>
      <c r="J76" s="64"/>
      <c r="K76" s="9">
        <f>июл.25!K76+H76-G76</f>
        <v>-2484.9200000000005</v>
      </c>
    </row>
    <row r="77" spans="1:11" x14ac:dyDescent="0.25">
      <c r="A77" s="11"/>
      <c r="B77" s="14">
        <v>71</v>
      </c>
      <c r="C77" s="68">
        <v>72816</v>
      </c>
      <c r="D77" s="68">
        <v>73578</v>
      </c>
      <c r="E77" s="68">
        <f t="shared" si="3"/>
        <v>762</v>
      </c>
      <c r="F77" s="46">
        <v>8.25</v>
      </c>
      <c r="G77" s="39">
        <f t="shared" si="2"/>
        <v>6286.5</v>
      </c>
      <c r="H77" s="9">
        <v>3500</v>
      </c>
      <c r="I77" s="65">
        <v>409537</v>
      </c>
      <c r="J77" s="64">
        <v>45873</v>
      </c>
      <c r="K77" s="9">
        <f>июл.25!K77+H77-G77</f>
        <v>-3576.71</v>
      </c>
    </row>
    <row r="78" spans="1:11" x14ac:dyDescent="0.25">
      <c r="A78" s="11"/>
      <c r="B78" s="14">
        <v>72</v>
      </c>
      <c r="C78" s="68"/>
      <c r="D78" s="68"/>
      <c r="E78" s="68">
        <f t="shared" si="3"/>
        <v>0</v>
      </c>
      <c r="F78" s="46">
        <v>8.25</v>
      </c>
      <c r="G78" s="39">
        <f t="shared" si="2"/>
        <v>0</v>
      </c>
      <c r="H78" s="9"/>
      <c r="I78" s="65"/>
      <c r="J78" s="64"/>
      <c r="K78" s="9">
        <f>июл.25!K78+H78-G78</f>
        <v>0</v>
      </c>
    </row>
    <row r="79" spans="1:11" x14ac:dyDescent="0.25">
      <c r="A79" s="11"/>
      <c r="B79" s="14">
        <v>73</v>
      </c>
      <c r="C79" s="68"/>
      <c r="D79" s="68"/>
      <c r="E79" s="68">
        <f t="shared" si="3"/>
        <v>0</v>
      </c>
      <c r="F79" s="46">
        <v>8.25</v>
      </c>
      <c r="G79" s="39">
        <f t="shared" si="2"/>
        <v>0</v>
      </c>
      <c r="H79" s="9"/>
      <c r="I79" s="65"/>
      <c r="J79" s="64"/>
      <c r="K79" s="9">
        <f>июл.25!K79+H79-G79</f>
        <v>0</v>
      </c>
    </row>
    <row r="80" spans="1:11" x14ac:dyDescent="0.25">
      <c r="A80" s="11"/>
      <c r="B80" s="14">
        <v>74</v>
      </c>
      <c r="C80" s="68">
        <v>120731</v>
      </c>
      <c r="D80" s="68">
        <v>121454</v>
      </c>
      <c r="E80" s="68">
        <f t="shared" si="3"/>
        <v>723</v>
      </c>
      <c r="F80" s="53">
        <v>0</v>
      </c>
      <c r="G80" s="39">
        <f t="shared" si="2"/>
        <v>0</v>
      </c>
      <c r="H80" s="9"/>
      <c r="I80" s="65"/>
      <c r="J80" s="64"/>
      <c r="K80" s="9">
        <f>июл.25!K80+H80-G80</f>
        <v>0</v>
      </c>
    </row>
    <row r="81" spans="1:11" x14ac:dyDescent="0.25">
      <c r="A81" s="11"/>
      <c r="B81" s="14">
        <v>75</v>
      </c>
      <c r="C81" s="68">
        <v>198</v>
      </c>
      <c r="D81" s="68">
        <v>198</v>
      </c>
      <c r="E81" s="68">
        <f t="shared" si="3"/>
        <v>0</v>
      </c>
      <c r="F81" s="46">
        <v>8.25</v>
      </c>
      <c r="G81" s="39">
        <f t="shared" si="2"/>
        <v>0</v>
      </c>
      <c r="H81" s="9"/>
      <c r="I81" s="65"/>
      <c r="J81" s="64"/>
      <c r="K81" s="9">
        <f>июл.25!K81+H81-G81</f>
        <v>17.14</v>
      </c>
    </row>
    <row r="82" spans="1:11" x14ac:dyDescent="0.25">
      <c r="A82" s="11"/>
      <c r="B82" s="14">
        <v>76</v>
      </c>
      <c r="C82" s="68">
        <v>127764</v>
      </c>
      <c r="D82" s="68">
        <v>128119</v>
      </c>
      <c r="E82" s="68">
        <f t="shared" si="3"/>
        <v>355</v>
      </c>
      <c r="F82" s="53">
        <v>6.19</v>
      </c>
      <c r="G82" s="39">
        <f t="shared" si="2"/>
        <v>2197.4500000000003</v>
      </c>
      <c r="H82" s="9">
        <v>2121.2600000000002</v>
      </c>
      <c r="I82" s="65">
        <v>753078</v>
      </c>
      <c r="J82" s="64">
        <v>45873</v>
      </c>
      <c r="K82" s="9">
        <f>июл.25!K82+H82-G82</f>
        <v>3882.48</v>
      </c>
    </row>
    <row r="83" spans="1:11" x14ac:dyDescent="0.25">
      <c r="A83" s="11"/>
      <c r="B83" s="14">
        <v>77</v>
      </c>
      <c r="C83" s="68">
        <v>37642</v>
      </c>
      <c r="D83" s="68">
        <v>37812</v>
      </c>
      <c r="E83" s="68">
        <f t="shared" si="3"/>
        <v>170</v>
      </c>
      <c r="F83" s="53">
        <v>6.19</v>
      </c>
      <c r="G83" s="39">
        <f t="shared" si="2"/>
        <v>1052.3</v>
      </c>
      <c r="H83" s="9">
        <v>2000</v>
      </c>
      <c r="I83" s="65" t="s">
        <v>78</v>
      </c>
      <c r="J83" s="64">
        <v>45889</v>
      </c>
      <c r="K83" s="9">
        <f>июл.25!K83+H83-G83</f>
        <v>2434.1499999999996</v>
      </c>
    </row>
    <row r="84" spans="1:11" x14ac:dyDescent="0.25">
      <c r="A84" s="11"/>
      <c r="B84" s="14">
        <v>78</v>
      </c>
      <c r="C84" s="68"/>
      <c r="D84" s="68"/>
      <c r="E84" s="68">
        <f t="shared" si="3"/>
        <v>0</v>
      </c>
      <c r="F84" s="46">
        <v>8.25</v>
      </c>
      <c r="G84" s="39">
        <f t="shared" si="2"/>
        <v>0</v>
      </c>
      <c r="H84" s="9"/>
      <c r="I84" s="65"/>
      <c r="J84" s="64"/>
      <c r="K84" s="9">
        <f>июл.25!K84+H84-G84</f>
        <v>0</v>
      </c>
    </row>
    <row r="85" spans="1:11" x14ac:dyDescent="0.25">
      <c r="A85" s="11"/>
      <c r="B85" s="14">
        <v>79</v>
      </c>
      <c r="C85" s="68">
        <v>14276</v>
      </c>
      <c r="D85" s="68">
        <v>14344</v>
      </c>
      <c r="E85" s="68">
        <f t="shared" si="3"/>
        <v>68</v>
      </c>
      <c r="F85" s="53">
        <v>0</v>
      </c>
      <c r="G85" s="39">
        <f t="shared" si="2"/>
        <v>0</v>
      </c>
      <c r="H85" s="9"/>
      <c r="I85" s="65"/>
      <c r="J85" s="64"/>
      <c r="K85" s="9">
        <f>июл.25!K85+H85-G85</f>
        <v>0</v>
      </c>
    </row>
    <row r="86" spans="1:11" x14ac:dyDescent="0.25">
      <c r="A86" s="14"/>
      <c r="B86" s="14">
        <v>80</v>
      </c>
      <c r="C86" s="68"/>
      <c r="D86" s="68"/>
      <c r="E86" s="68">
        <f t="shared" si="3"/>
        <v>0</v>
      </c>
      <c r="F86" s="46">
        <v>8.25</v>
      </c>
      <c r="G86" s="39">
        <f t="shared" si="2"/>
        <v>0</v>
      </c>
      <c r="H86" s="9"/>
      <c r="I86" s="65"/>
      <c r="J86" s="64"/>
      <c r="K86" s="9">
        <f>июл.25!K86+H86-G86</f>
        <v>0</v>
      </c>
    </row>
    <row r="87" spans="1:11" x14ac:dyDescent="0.25">
      <c r="A87" s="14"/>
      <c r="B87" s="14">
        <v>81</v>
      </c>
      <c r="C87" s="68">
        <v>55617</v>
      </c>
      <c r="D87" s="68">
        <v>56236</v>
      </c>
      <c r="E87" s="68">
        <f t="shared" si="3"/>
        <v>619</v>
      </c>
      <c r="F87" s="46">
        <v>8.25</v>
      </c>
      <c r="G87" s="39">
        <f t="shared" si="2"/>
        <v>5106.75</v>
      </c>
      <c r="H87" s="9"/>
      <c r="I87" s="65"/>
      <c r="J87" s="64"/>
      <c r="K87" s="9">
        <f>июл.25!K87+H87-G87</f>
        <v>1280.9899999999998</v>
      </c>
    </row>
    <row r="88" spans="1:11" x14ac:dyDescent="0.25">
      <c r="A88" s="11"/>
      <c r="B88" s="14">
        <v>82</v>
      </c>
      <c r="C88" s="68">
        <v>6110</v>
      </c>
      <c r="D88" s="68">
        <v>6177</v>
      </c>
      <c r="E88" s="68">
        <f t="shared" si="3"/>
        <v>67</v>
      </c>
      <c r="F88" s="46">
        <v>8.25</v>
      </c>
      <c r="G88" s="39">
        <f t="shared" si="2"/>
        <v>552.75</v>
      </c>
      <c r="H88" s="9"/>
      <c r="I88" s="65"/>
      <c r="J88" s="64"/>
      <c r="K88" s="9">
        <f>июл.25!K88+H88-G88</f>
        <v>1318.19</v>
      </c>
    </row>
    <row r="89" spans="1:11" x14ac:dyDescent="0.25">
      <c r="A89" s="11"/>
      <c r="B89" s="14">
        <v>83</v>
      </c>
      <c r="C89" s="68"/>
      <c r="D89" s="68"/>
      <c r="E89" s="68">
        <f t="shared" si="3"/>
        <v>0</v>
      </c>
      <c r="F89" s="46">
        <v>8.25</v>
      </c>
      <c r="G89" s="39">
        <f t="shared" si="2"/>
        <v>0</v>
      </c>
      <c r="H89" s="9"/>
      <c r="I89" s="65"/>
      <c r="J89" s="64"/>
      <c r="K89" s="9">
        <f>июл.25!K89+H89-G89</f>
        <v>0</v>
      </c>
    </row>
    <row r="90" spans="1:11" x14ac:dyDescent="0.25">
      <c r="A90" s="11"/>
      <c r="B90" s="14">
        <v>84</v>
      </c>
      <c r="C90" s="68">
        <v>3501</v>
      </c>
      <c r="D90" s="68">
        <v>3790</v>
      </c>
      <c r="E90" s="68">
        <f t="shared" si="3"/>
        <v>289</v>
      </c>
      <c r="F90" s="46">
        <v>8.25</v>
      </c>
      <c r="G90" s="39">
        <f t="shared" si="2"/>
        <v>2384.25</v>
      </c>
      <c r="H90" s="9"/>
      <c r="I90" s="65"/>
      <c r="J90" s="64"/>
      <c r="K90" s="9">
        <f>июл.25!K90+H90-G90</f>
        <v>-6756.29</v>
      </c>
    </row>
    <row r="91" spans="1:11" x14ac:dyDescent="0.25">
      <c r="A91" s="11"/>
      <c r="B91" s="14">
        <v>85</v>
      </c>
      <c r="C91" s="68"/>
      <c r="D91" s="68"/>
      <c r="E91" s="68">
        <f t="shared" si="3"/>
        <v>0</v>
      </c>
      <c r="F91" s="46">
        <v>8.25</v>
      </c>
      <c r="G91" s="39">
        <f t="shared" si="2"/>
        <v>0</v>
      </c>
      <c r="H91" s="9"/>
      <c r="I91" s="65"/>
      <c r="J91" s="64"/>
      <c r="K91" s="9">
        <f>июл.25!K91+H91-G91</f>
        <v>0</v>
      </c>
    </row>
    <row r="92" spans="1:11" x14ac:dyDescent="0.25">
      <c r="A92" s="11"/>
      <c r="B92" s="14">
        <v>86</v>
      </c>
      <c r="C92" s="68">
        <v>16534</v>
      </c>
      <c r="D92" s="68">
        <v>16784</v>
      </c>
      <c r="E92" s="68">
        <f t="shared" si="3"/>
        <v>250</v>
      </c>
      <c r="F92" s="61">
        <v>0</v>
      </c>
      <c r="G92" s="39">
        <f t="shared" si="2"/>
        <v>0</v>
      </c>
      <c r="H92" s="9"/>
      <c r="I92" s="65"/>
      <c r="J92" s="64"/>
      <c r="K92" s="9">
        <f>июл.25!K92+H92-G92</f>
        <v>0</v>
      </c>
    </row>
    <row r="93" spans="1:11" x14ac:dyDescent="0.25">
      <c r="A93" s="11"/>
      <c r="B93" s="14">
        <v>87</v>
      </c>
      <c r="C93" s="68">
        <v>20917</v>
      </c>
      <c r="D93" s="68">
        <v>21101</v>
      </c>
      <c r="E93" s="68">
        <f t="shared" si="3"/>
        <v>184</v>
      </c>
      <c r="F93" s="46">
        <v>8.25</v>
      </c>
      <c r="G93" s="39">
        <f t="shared" si="2"/>
        <v>1518</v>
      </c>
      <c r="H93" s="9">
        <v>5000</v>
      </c>
      <c r="I93" s="65" t="s">
        <v>77</v>
      </c>
      <c r="J93" s="64">
        <v>45888</v>
      </c>
      <c r="K93" s="9">
        <f>июл.25!K93+H93-G93</f>
        <v>5691.0999999999995</v>
      </c>
    </row>
    <row r="94" spans="1:11" x14ac:dyDescent="0.25">
      <c r="A94" s="11"/>
      <c r="B94" s="14">
        <v>88</v>
      </c>
      <c r="C94" s="68">
        <v>76577</v>
      </c>
      <c r="D94" s="68">
        <v>77133</v>
      </c>
      <c r="E94" s="68">
        <f t="shared" si="3"/>
        <v>556</v>
      </c>
      <c r="F94" s="46">
        <v>8.25</v>
      </c>
      <c r="G94" s="39">
        <f t="shared" si="2"/>
        <v>4587</v>
      </c>
      <c r="H94" s="9">
        <v>3836</v>
      </c>
      <c r="I94" s="65">
        <v>742011</v>
      </c>
      <c r="J94" s="64">
        <v>45874</v>
      </c>
      <c r="K94" s="9">
        <f>июл.25!K94+H94-G94</f>
        <v>3140.7300000000014</v>
      </c>
    </row>
    <row r="95" spans="1:11" x14ac:dyDescent="0.25">
      <c r="A95" s="11"/>
      <c r="B95" s="14">
        <v>89</v>
      </c>
      <c r="C95" s="68">
        <v>88137</v>
      </c>
      <c r="D95" s="68">
        <v>88673</v>
      </c>
      <c r="E95" s="68">
        <f t="shared" si="3"/>
        <v>536</v>
      </c>
      <c r="F95" s="46">
        <v>8.25</v>
      </c>
      <c r="G95" s="39">
        <f t="shared" si="2"/>
        <v>4422</v>
      </c>
      <c r="H95" s="9">
        <v>4372.5</v>
      </c>
      <c r="I95" s="65" t="s">
        <v>63</v>
      </c>
      <c r="J95" s="64">
        <v>45882</v>
      </c>
      <c r="K95" s="9">
        <f>июл.25!K95+H95-G95</f>
        <v>11110.27</v>
      </c>
    </row>
    <row r="96" spans="1:11" x14ac:dyDescent="0.25">
      <c r="A96" s="11"/>
      <c r="B96" s="14">
        <v>90</v>
      </c>
      <c r="C96" s="68">
        <v>12178</v>
      </c>
      <c r="D96" s="68">
        <v>12178</v>
      </c>
      <c r="E96" s="68">
        <f t="shared" si="3"/>
        <v>0</v>
      </c>
      <c r="F96" s="46">
        <v>8.25</v>
      </c>
      <c r="G96" s="39">
        <f t="shared" si="2"/>
        <v>0</v>
      </c>
      <c r="H96" s="9"/>
      <c r="I96" s="65"/>
      <c r="J96" s="64"/>
      <c r="K96" s="9">
        <f>июл.25!K96+H96-G96</f>
        <v>0</v>
      </c>
    </row>
    <row r="97" spans="1:11" x14ac:dyDescent="0.25">
      <c r="A97" s="11"/>
      <c r="B97" s="14">
        <v>91</v>
      </c>
      <c r="C97" s="68">
        <v>629</v>
      </c>
      <c r="D97" s="68">
        <v>629</v>
      </c>
      <c r="E97" s="68">
        <f t="shared" si="3"/>
        <v>0</v>
      </c>
      <c r="F97" s="46">
        <v>8.25</v>
      </c>
      <c r="G97" s="39">
        <f t="shared" si="2"/>
        <v>0</v>
      </c>
      <c r="H97" s="9">
        <v>2000</v>
      </c>
      <c r="I97" s="65">
        <v>167083</v>
      </c>
      <c r="J97" s="64">
        <v>45873</v>
      </c>
      <c r="K97" s="9">
        <f>июл.25!K97+H97-G97</f>
        <v>1823.16</v>
      </c>
    </row>
    <row r="98" spans="1:11" x14ac:dyDescent="0.25">
      <c r="A98" s="11"/>
      <c r="B98" s="14">
        <v>92</v>
      </c>
      <c r="C98" s="68">
        <v>1122</v>
      </c>
      <c r="D98" s="68">
        <v>1122</v>
      </c>
      <c r="E98" s="68">
        <f t="shared" si="3"/>
        <v>0</v>
      </c>
      <c r="F98" s="46">
        <v>8.25</v>
      </c>
      <c r="G98" s="39">
        <f t="shared" si="2"/>
        <v>0</v>
      </c>
      <c r="H98" s="9"/>
      <c r="I98" s="65"/>
      <c r="J98" s="64"/>
      <c r="K98" s="9">
        <f>июл.25!K98+H98-G98</f>
        <v>-7.33</v>
      </c>
    </row>
    <row r="99" spans="1:11" x14ac:dyDescent="0.25">
      <c r="A99" s="11"/>
      <c r="B99" s="14">
        <v>93</v>
      </c>
      <c r="C99" s="68"/>
      <c r="D99" s="68"/>
      <c r="E99" s="68">
        <f t="shared" si="3"/>
        <v>0</v>
      </c>
      <c r="F99" s="46">
        <v>8.25</v>
      </c>
      <c r="G99" s="39">
        <f t="shared" si="2"/>
        <v>0</v>
      </c>
      <c r="H99" s="9"/>
      <c r="I99" s="65"/>
      <c r="J99" s="64"/>
      <c r="K99" s="9">
        <f>июл.25!K99+H99-G99</f>
        <v>0</v>
      </c>
    </row>
    <row r="100" spans="1:11" x14ac:dyDescent="0.25">
      <c r="A100" s="14"/>
      <c r="B100" s="14">
        <v>94</v>
      </c>
      <c r="C100" s="68">
        <v>16031</v>
      </c>
      <c r="D100" s="68">
        <v>16289</v>
      </c>
      <c r="E100" s="68">
        <f t="shared" si="3"/>
        <v>258</v>
      </c>
      <c r="F100" s="46">
        <v>8.25</v>
      </c>
      <c r="G100" s="39">
        <f t="shared" si="2"/>
        <v>2128.5</v>
      </c>
      <c r="H100" s="9">
        <v>4677.75</v>
      </c>
      <c r="I100" s="65" t="s">
        <v>84</v>
      </c>
      <c r="J100" s="64">
        <v>45894</v>
      </c>
      <c r="K100" s="9">
        <f>июл.25!K100+H100-G100</f>
        <v>-2128.4900000000007</v>
      </c>
    </row>
    <row r="101" spans="1:11" x14ac:dyDescent="0.25">
      <c r="A101" s="11"/>
      <c r="B101" s="14">
        <v>95</v>
      </c>
      <c r="C101" s="68"/>
      <c r="D101" s="68"/>
      <c r="E101" s="68">
        <f t="shared" si="3"/>
        <v>0</v>
      </c>
      <c r="F101" s="46">
        <v>8.25</v>
      </c>
      <c r="G101" s="39">
        <f t="shared" si="2"/>
        <v>0</v>
      </c>
      <c r="H101" s="9"/>
      <c r="I101" s="65"/>
      <c r="J101" s="64"/>
      <c r="K101" s="9">
        <f>июл.25!K101+H101-G101</f>
        <v>0</v>
      </c>
    </row>
    <row r="102" spans="1:11" x14ac:dyDescent="0.25">
      <c r="A102" s="11"/>
      <c r="B102" s="14">
        <v>96</v>
      </c>
      <c r="C102" s="68">
        <v>56826</v>
      </c>
      <c r="D102" s="68">
        <v>57048</v>
      </c>
      <c r="E102" s="68">
        <f t="shared" si="3"/>
        <v>222</v>
      </c>
      <c r="F102" s="53">
        <v>0</v>
      </c>
      <c r="G102" s="39">
        <f t="shared" si="2"/>
        <v>0</v>
      </c>
      <c r="H102" s="9"/>
      <c r="I102" s="65"/>
      <c r="J102" s="64"/>
      <c r="K102" s="9">
        <f>июл.25!K102+H102-G102</f>
        <v>0</v>
      </c>
    </row>
    <row r="103" spans="1:11" x14ac:dyDescent="0.25">
      <c r="A103" s="11"/>
      <c r="B103" s="14">
        <v>97</v>
      </c>
      <c r="C103" s="68">
        <v>63966</v>
      </c>
      <c r="D103" s="68">
        <v>64264</v>
      </c>
      <c r="E103" s="68">
        <f t="shared" si="3"/>
        <v>298</v>
      </c>
      <c r="F103" s="46">
        <v>8.25</v>
      </c>
      <c r="G103" s="39">
        <f t="shared" si="2"/>
        <v>2458.5</v>
      </c>
      <c r="H103" s="9"/>
      <c r="I103" s="65"/>
      <c r="J103" s="64"/>
      <c r="K103" s="9">
        <f>июл.25!K103+H103-G103</f>
        <v>-9062.2099999999991</v>
      </c>
    </row>
    <row r="104" spans="1:11" x14ac:dyDescent="0.25">
      <c r="A104" s="11"/>
      <c r="B104" s="14">
        <v>98</v>
      </c>
      <c r="C104" s="68">
        <v>26501</v>
      </c>
      <c r="D104" s="68">
        <v>26794</v>
      </c>
      <c r="E104" s="68">
        <f t="shared" si="3"/>
        <v>293</v>
      </c>
      <c r="F104" s="61">
        <v>6.19</v>
      </c>
      <c r="G104" s="39">
        <f t="shared" si="2"/>
        <v>1813.67</v>
      </c>
      <c r="H104" s="9">
        <v>1000</v>
      </c>
      <c r="I104" s="65" t="s">
        <v>81</v>
      </c>
      <c r="J104" s="64">
        <v>45889</v>
      </c>
      <c r="K104" s="9">
        <f>июл.25!K104+H104-G104</f>
        <v>87.040000000000418</v>
      </c>
    </row>
    <row r="105" spans="1:11" x14ac:dyDescent="0.25">
      <c r="A105" s="11"/>
      <c r="B105" s="14">
        <v>99</v>
      </c>
      <c r="C105" s="68">
        <v>139175</v>
      </c>
      <c r="D105" s="68">
        <v>139708</v>
      </c>
      <c r="E105" s="68">
        <f t="shared" si="3"/>
        <v>533</v>
      </c>
      <c r="F105" s="61">
        <v>6.19</v>
      </c>
      <c r="G105" s="39">
        <f t="shared" si="2"/>
        <v>3299.27</v>
      </c>
      <c r="H105" s="9">
        <v>4809</v>
      </c>
      <c r="I105" s="65" t="s">
        <v>69</v>
      </c>
      <c r="J105" s="64">
        <v>45884</v>
      </c>
      <c r="K105" s="9">
        <f>июл.25!K105+H105-G105</f>
        <v>-873.72000000000025</v>
      </c>
    </row>
    <row r="106" spans="1:11" x14ac:dyDescent="0.25">
      <c r="A106" s="11"/>
      <c r="B106" s="14">
        <v>100</v>
      </c>
      <c r="C106" s="68">
        <v>26800</v>
      </c>
      <c r="D106" s="68">
        <v>27080</v>
      </c>
      <c r="E106" s="68">
        <f t="shared" si="3"/>
        <v>280</v>
      </c>
      <c r="F106" s="46">
        <v>8.25</v>
      </c>
      <c r="G106" s="39">
        <f t="shared" si="2"/>
        <v>2310</v>
      </c>
      <c r="H106" s="9"/>
      <c r="I106" s="65"/>
      <c r="J106" s="64"/>
      <c r="K106" s="9">
        <f>июл.25!K106+H106-G106</f>
        <v>-25657.850000000002</v>
      </c>
    </row>
    <row r="107" spans="1:11" x14ac:dyDescent="0.25">
      <c r="A107" s="11"/>
      <c r="B107" s="14">
        <v>101</v>
      </c>
      <c r="C107" s="68"/>
      <c r="D107" s="68"/>
      <c r="E107" s="68">
        <f t="shared" si="3"/>
        <v>0</v>
      </c>
      <c r="F107" s="46">
        <v>8.25</v>
      </c>
      <c r="G107" s="39">
        <f t="shared" si="2"/>
        <v>0</v>
      </c>
      <c r="H107" s="9"/>
      <c r="I107" s="65"/>
      <c r="J107" s="64"/>
      <c r="K107" s="9">
        <f>июл.25!K107+H107-G107</f>
        <v>0</v>
      </c>
    </row>
    <row r="108" spans="1:11" x14ac:dyDescent="0.25">
      <c r="A108" s="11"/>
      <c r="B108" s="14">
        <v>102</v>
      </c>
      <c r="C108" s="68"/>
      <c r="D108" s="68"/>
      <c r="E108" s="68">
        <f t="shared" si="3"/>
        <v>0</v>
      </c>
      <c r="F108" s="46">
        <v>8.25</v>
      </c>
      <c r="G108" s="39">
        <f t="shared" si="2"/>
        <v>0</v>
      </c>
      <c r="H108" s="9"/>
      <c r="I108" s="65"/>
      <c r="J108" s="64"/>
      <c r="K108" s="9">
        <f>июл.25!K108+H108-G108</f>
        <v>0</v>
      </c>
    </row>
    <row r="109" spans="1:11" x14ac:dyDescent="0.25">
      <c r="A109" s="11"/>
      <c r="B109" s="14">
        <v>103</v>
      </c>
      <c r="C109" s="68">
        <v>15576</v>
      </c>
      <c r="D109" s="68">
        <v>15870</v>
      </c>
      <c r="E109" s="68">
        <f t="shared" si="3"/>
        <v>294</v>
      </c>
      <c r="F109" s="53">
        <v>6.19</v>
      </c>
      <c r="G109" s="39">
        <f t="shared" si="2"/>
        <v>1819.8600000000001</v>
      </c>
      <c r="H109" s="9"/>
      <c r="I109" s="65"/>
      <c r="J109" s="64"/>
      <c r="K109" s="9">
        <f>июл.25!K109+H109-G109</f>
        <v>-1504.4900000000007</v>
      </c>
    </row>
    <row r="110" spans="1:11" x14ac:dyDescent="0.25">
      <c r="A110" s="11"/>
      <c r="B110" s="14">
        <v>104</v>
      </c>
      <c r="C110" s="68">
        <v>9947</v>
      </c>
      <c r="D110" s="68">
        <v>9986</v>
      </c>
      <c r="E110" s="68">
        <f t="shared" si="3"/>
        <v>39</v>
      </c>
      <c r="F110" s="46">
        <v>8.25</v>
      </c>
      <c r="G110" s="39">
        <f t="shared" si="2"/>
        <v>321.75</v>
      </c>
      <c r="H110" s="9"/>
      <c r="I110" s="65"/>
      <c r="J110" s="64"/>
      <c r="K110" s="9">
        <f>июл.25!K110+H110-G110</f>
        <v>-274.55</v>
      </c>
    </row>
    <row r="111" spans="1:11" x14ac:dyDescent="0.25">
      <c r="A111" s="11"/>
      <c r="B111" s="14">
        <v>105</v>
      </c>
      <c r="C111" s="68">
        <v>2426</v>
      </c>
      <c r="D111" s="68">
        <v>2441</v>
      </c>
      <c r="E111" s="68">
        <f t="shared" si="3"/>
        <v>15</v>
      </c>
      <c r="F111" s="46">
        <v>8.25</v>
      </c>
      <c r="G111" s="39">
        <f t="shared" si="2"/>
        <v>123.75</v>
      </c>
      <c r="H111" s="9"/>
      <c r="I111" s="65"/>
      <c r="J111" s="64"/>
      <c r="K111" s="9">
        <f>июл.25!K111+H111-G111</f>
        <v>2990.5699999999997</v>
      </c>
    </row>
    <row r="112" spans="1:11" x14ac:dyDescent="0.25">
      <c r="A112" s="11"/>
      <c r="B112" s="14">
        <v>106</v>
      </c>
      <c r="C112" s="68"/>
      <c r="D112" s="68"/>
      <c r="E112" s="68">
        <f t="shared" si="3"/>
        <v>0</v>
      </c>
      <c r="F112" s="46">
        <v>8.25</v>
      </c>
      <c r="G112" s="39">
        <f t="shared" si="2"/>
        <v>0</v>
      </c>
      <c r="H112" s="9"/>
      <c r="I112" s="65"/>
      <c r="J112" s="64"/>
      <c r="K112" s="9">
        <f>июл.25!K112+H112-G112</f>
        <v>0</v>
      </c>
    </row>
    <row r="113" spans="1:11" x14ac:dyDescent="0.25">
      <c r="A113" s="11"/>
      <c r="B113" s="14">
        <v>107</v>
      </c>
      <c r="C113" s="68">
        <v>1648</v>
      </c>
      <c r="D113" s="68">
        <v>1750</v>
      </c>
      <c r="E113" s="68">
        <f t="shared" si="3"/>
        <v>102</v>
      </c>
      <c r="F113" s="46">
        <v>8.25</v>
      </c>
      <c r="G113" s="39">
        <f t="shared" si="2"/>
        <v>841.5</v>
      </c>
      <c r="H113" s="9"/>
      <c r="I113" s="65"/>
      <c r="J113" s="64"/>
      <c r="K113" s="9">
        <f>июл.25!K113+H113-G113</f>
        <v>885.54</v>
      </c>
    </row>
    <row r="114" spans="1:11" x14ac:dyDescent="0.25">
      <c r="A114" s="11"/>
      <c r="B114" s="14">
        <v>108</v>
      </c>
      <c r="C114" s="68"/>
      <c r="D114" s="68"/>
      <c r="E114" s="68">
        <f t="shared" si="3"/>
        <v>0</v>
      </c>
      <c r="F114" s="46">
        <v>8.25</v>
      </c>
      <c r="G114" s="39">
        <f t="shared" si="2"/>
        <v>0</v>
      </c>
      <c r="H114" s="9"/>
      <c r="I114" s="65"/>
      <c r="J114" s="64"/>
      <c r="K114" s="9">
        <f>июл.25!K114+H114-G114</f>
        <v>0</v>
      </c>
    </row>
    <row r="115" spans="1:11" x14ac:dyDescent="0.25">
      <c r="A115" s="11"/>
      <c r="B115" s="14">
        <v>109</v>
      </c>
      <c r="C115" s="68"/>
      <c r="D115" s="68"/>
      <c r="E115" s="68">
        <f t="shared" si="3"/>
        <v>0</v>
      </c>
      <c r="F115" s="46">
        <v>8.25</v>
      </c>
      <c r="G115" s="39">
        <f t="shared" si="2"/>
        <v>0</v>
      </c>
      <c r="H115" s="9"/>
      <c r="I115" s="65"/>
      <c r="J115" s="64"/>
      <c r="K115" s="9">
        <f>июл.25!K115+H115-G115</f>
        <v>0</v>
      </c>
    </row>
    <row r="116" spans="1:11" x14ac:dyDescent="0.25">
      <c r="A116" s="11"/>
      <c r="B116" s="14">
        <v>110</v>
      </c>
      <c r="C116" s="68"/>
      <c r="D116" s="68"/>
      <c r="E116" s="68">
        <f t="shared" si="3"/>
        <v>0</v>
      </c>
      <c r="F116" s="46">
        <v>8.25</v>
      </c>
      <c r="G116" s="39">
        <f t="shared" si="2"/>
        <v>0</v>
      </c>
      <c r="H116" s="9"/>
      <c r="I116" s="65"/>
      <c r="J116" s="64"/>
      <c r="K116" s="9">
        <f>июл.25!K116+H116-G116</f>
        <v>0</v>
      </c>
    </row>
    <row r="117" spans="1:11" x14ac:dyDescent="0.25">
      <c r="A117" s="11"/>
      <c r="B117" s="14">
        <v>111</v>
      </c>
      <c r="C117" s="68">
        <v>14922</v>
      </c>
      <c r="D117" s="68">
        <v>14987</v>
      </c>
      <c r="E117" s="68">
        <f t="shared" si="3"/>
        <v>65</v>
      </c>
      <c r="F117" s="46">
        <v>8.25</v>
      </c>
      <c r="G117" s="39">
        <f t="shared" si="2"/>
        <v>536.25</v>
      </c>
      <c r="H117" s="9"/>
      <c r="I117" s="65"/>
      <c r="J117" s="64"/>
      <c r="K117" s="9">
        <f>июл.25!K117+H117-G117</f>
        <v>5298.1</v>
      </c>
    </row>
    <row r="118" spans="1:11" x14ac:dyDescent="0.25">
      <c r="A118" s="11"/>
      <c r="B118" s="14">
        <v>112</v>
      </c>
      <c r="C118" s="68">
        <v>132044</v>
      </c>
      <c r="D118" s="68">
        <v>132533</v>
      </c>
      <c r="E118" s="68">
        <f t="shared" si="3"/>
        <v>489</v>
      </c>
      <c r="F118" s="53">
        <v>0</v>
      </c>
      <c r="G118" s="39">
        <f t="shared" si="2"/>
        <v>0</v>
      </c>
      <c r="H118" s="9"/>
      <c r="I118" s="65"/>
      <c r="J118" s="64"/>
      <c r="K118" s="9">
        <f>июл.25!K118+H118-G118</f>
        <v>0</v>
      </c>
    </row>
    <row r="119" spans="1:11" x14ac:dyDescent="0.25">
      <c r="A119" s="11"/>
      <c r="B119" s="14">
        <v>113</v>
      </c>
      <c r="C119" s="68"/>
      <c r="D119" s="68"/>
      <c r="E119" s="68">
        <f t="shared" si="3"/>
        <v>0</v>
      </c>
      <c r="F119" s="46">
        <v>8.25</v>
      </c>
      <c r="G119" s="39">
        <f t="shared" si="2"/>
        <v>0</v>
      </c>
      <c r="H119" s="9"/>
      <c r="I119" s="65"/>
      <c r="J119" s="64"/>
      <c r="K119" s="9">
        <f>июл.25!K119+H119-G119</f>
        <v>0</v>
      </c>
    </row>
    <row r="120" spans="1:11" x14ac:dyDescent="0.25">
      <c r="A120" s="14"/>
      <c r="B120" s="14">
        <v>114</v>
      </c>
      <c r="C120" s="68">
        <v>7214</v>
      </c>
      <c r="D120" s="68">
        <v>7214</v>
      </c>
      <c r="E120" s="68">
        <f t="shared" si="3"/>
        <v>0</v>
      </c>
      <c r="F120" s="46">
        <v>8.25</v>
      </c>
      <c r="G120" s="39">
        <f t="shared" si="2"/>
        <v>0</v>
      </c>
      <c r="H120" s="9"/>
      <c r="I120" s="65"/>
      <c r="J120" s="64"/>
      <c r="K120" s="9">
        <f>июл.25!K120+H120-G120</f>
        <v>0</v>
      </c>
    </row>
    <row r="121" spans="1:11" x14ac:dyDescent="0.25">
      <c r="A121" s="11"/>
      <c r="B121" s="14">
        <v>115</v>
      </c>
      <c r="C121" s="68">
        <v>45442</v>
      </c>
      <c r="D121" s="68">
        <v>45825</v>
      </c>
      <c r="E121" s="68">
        <f t="shared" si="3"/>
        <v>383</v>
      </c>
      <c r="F121" s="53">
        <v>0</v>
      </c>
      <c r="G121" s="39">
        <f t="shared" si="2"/>
        <v>0</v>
      </c>
      <c r="H121" s="9"/>
      <c r="I121" s="65"/>
      <c r="J121" s="64"/>
      <c r="K121" s="9">
        <f>июл.25!K121+H121-G121</f>
        <v>0</v>
      </c>
    </row>
    <row r="122" spans="1:11" x14ac:dyDescent="0.25">
      <c r="A122" s="11"/>
      <c r="B122" s="14">
        <v>116</v>
      </c>
      <c r="C122" s="68">
        <v>56288</v>
      </c>
      <c r="D122" s="68">
        <v>56555</v>
      </c>
      <c r="E122" s="68">
        <f t="shared" si="3"/>
        <v>267</v>
      </c>
      <c r="F122" s="53">
        <v>0</v>
      </c>
      <c r="G122" s="39">
        <f t="shared" si="2"/>
        <v>0</v>
      </c>
      <c r="H122" s="9"/>
      <c r="I122" s="65"/>
      <c r="J122" s="64"/>
      <c r="K122" s="9">
        <f>июл.25!K122+H122-G122</f>
        <v>0</v>
      </c>
    </row>
    <row r="123" spans="1:11" x14ac:dyDescent="0.25">
      <c r="A123" s="11"/>
      <c r="B123" s="14">
        <v>117</v>
      </c>
      <c r="C123" s="68">
        <v>90262</v>
      </c>
      <c r="D123" s="68">
        <v>90476</v>
      </c>
      <c r="E123" s="68">
        <f t="shared" si="3"/>
        <v>214</v>
      </c>
      <c r="F123" s="53">
        <v>0</v>
      </c>
      <c r="G123" s="39">
        <f t="shared" si="2"/>
        <v>0</v>
      </c>
      <c r="H123" s="9"/>
      <c r="I123" s="65"/>
      <c r="J123" s="64"/>
      <c r="K123" s="9">
        <f>июл.25!K123+H123-G123</f>
        <v>0</v>
      </c>
    </row>
    <row r="124" spans="1:11" x14ac:dyDescent="0.25">
      <c r="A124" s="11"/>
      <c r="B124" s="14">
        <v>118</v>
      </c>
      <c r="C124" s="68">
        <v>7049</v>
      </c>
      <c r="D124" s="68">
        <v>7116</v>
      </c>
      <c r="E124" s="68">
        <f t="shared" si="3"/>
        <v>67</v>
      </c>
      <c r="F124" s="46">
        <v>8.25</v>
      </c>
      <c r="G124" s="39">
        <f t="shared" si="2"/>
        <v>552.75</v>
      </c>
      <c r="H124" s="9">
        <v>300</v>
      </c>
      <c r="I124" s="65" t="s">
        <v>62</v>
      </c>
      <c r="J124" s="64">
        <v>45881</v>
      </c>
      <c r="K124" s="9">
        <f>июл.25!K124+H124-G124</f>
        <v>-2294.65</v>
      </c>
    </row>
    <row r="125" spans="1:11" x14ac:dyDescent="0.25">
      <c r="A125" s="11"/>
      <c r="B125" s="14">
        <v>119</v>
      </c>
      <c r="C125" s="68">
        <v>34487</v>
      </c>
      <c r="D125" s="68">
        <v>34810</v>
      </c>
      <c r="E125" s="68">
        <f t="shared" si="3"/>
        <v>323</v>
      </c>
      <c r="F125" s="46">
        <v>8.25</v>
      </c>
      <c r="G125" s="39">
        <f t="shared" si="2"/>
        <v>2664.75</v>
      </c>
      <c r="H125" s="9"/>
      <c r="I125" s="65"/>
      <c r="J125" s="64"/>
      <c r="K125" s="9">
        <f>июл.25!K125+H125-G125</f>
        <v>6681.8400000000038</v>
      </c>
    </row>
    <row r="126" spans="1:11" x14ac:dyDescent="0.25">
      <c r="A126" s="11"/>
      <c r="B126" s="14">
        <v>120</v>
      </c>
      <c r="C126" s="68"/>
      <c r="D126" s="68"/>
      <c r="E126" s="68">
        <f t="shared" si="3"/>
        <v>0</v>
      </c>
      <c r="F126" s="46">
        <v>8.25</v>
      </c>
      <c r="G126" s="39">
        <f t="shared" si="2"/>
        <v>0</v>
      </c>
      <c r="H126" s="9"/>
      <c r="I126" s="65"/>
      <c r="J126" s="64"/>
      <c r="K126" s="9">
        <f>июл.25!K126+H126-G126</f>
        <v>0</v>
      </c>
    </row>
    <row r="127" spans="1:11" x14ac:dyDescent="0.25">
      <c r="A127" s="11"/>
      <c r="B127" s="14">
        <v>121</v>
      </c>
      <c r="C127" s="68"/>
      <c r="D127" s="68"/>
      <c r="E127" s="68">
        <f t="shared" si="3"/>
        <v>0</v>
      </c>
      <c r="F127" s="46">
        <v>8.25</v>
      </c>
      <c r="G127" s="39">
        <f t="shared" si="2"/>
        <v>0</v>
      </c>
      <c r="H127" s="9"/>
      <c r="I127" s="65"/>
      <c r="J127" s="64"/>
      <c r="K127" s="9">
        <f>июл.25!K127+H127-G127</f>
        <v>0</v>
      </c>
    </row>
    <row r="128" spans="1:11" x14ac:dyDescent="0.25">
      <c r="A128" s="11"/>
      <c r="B128" s="14">
        <v>122</v>
      </c>
      <c r="C128" s="68"/>
      <c r="D128" s="68"/>
      <c r="E128" s="68">
        <f t="shared" si="3"/>
        <v>0</v>
      </c>
      <c r="F128" s="46">
        <v>8.25</v>
      </c>
      <c r="G128" s="39">
        <f t="shared" si="2"/>
        <v>0</v>
      </c>
      <c r="H128" s="9"/>
      <c r="I128" s="65"/>
      <c r="J128" s="64"/>
      <c r="K128" s="9">
        <f>июл.25!K128+H128-G128</f>
        <v>0</v>
      </c>
    </row>
    <row r="129" spans="1:11" x14ac:dyDescent="0.25">
      <c r="A129" s="11"/>
      <c r="B129" s="14">
        <v>123</v>
      </c>
      <c r="C129" s="68"/>
      <c r="D129" s="68"/>
      <c r="E129" s="68">
        <f t="shared" si="3"/>
        <v>0</v>
      </c>
      <c r="F129" s="46">
        <v>8.25</v>
      </c>
      <c r="G129" s="39">
        <f t="shared" si="2"/>
        <v>0</v>
      </c>
      <c r="H129" s="9"/>
      <c r="I129" s="65"/>
      <c r="J129" s="64"/>
      <c r="K129" s="9">
        <f>июл.25!K129+H129-G129</f>
        <v>0</v>
      </c>
    </row>
    <row r="130" spans="1:11" x14ac:dyDescent="0.25">
      <c r="A130" s="11"/>
      <c r="B130" s="14">
        <v>124</v>
      </c>
      <c r="C130" s="68"/>
      <c r="D130" s="68"/>
      <c r="E130" s="68">
        <f t="shared" si="3"/>
        <v>0</v>
      </c>
      <c r="F130" s="46">
        <v>8.25</v>
      </c>
      <c r="G130" s="39">
        <f t="shared" si="2"/>
        <v>0</v>
      </c>
      <c r="H130" s="9"/>
      <c r="I130" s="65"/>
      <c r="J130" s="64"/>
      <c r="K130" s="9">
        <f>июл.25!K130+H130-G130</f>
        <v>0</v>
      </c>
    </row>
    <row r="131" spans="1:11" x14ac:dyDescent="0.25">
      <c r="A131" s="11"/>
      <c r="B131" s="14">
        <v>125</v>
      </c>
      <c r="C131" s="68"/>
      <c r="D131" s="68"/>
      <c r="E131" s="68">
        <f t="shared" si="3"/>
        <v>0</v>
      </c>
      <c r="F131" s="46">
        <v>8.25</v>
      </c>
      <c r="G131" s="39">
        <f t="shared" si="2"/>
        <v>0</v>
      </c>
      <c r="H131" s="9"/>
      <c r="I131" s="65"/>
      <c r="J131" s="64"/>
      <c r="K131" s="9">
        <f>июл.25!K131+H131-G131</f>
        <v>0</v>
      </c>
    </row>
    <row r="132" spans="1:11" x14ac:dyDescent="0.25">
      <c r="A132" s="11"/>
      <c r="B132" s="14">
        <v>126</v>
      </c>
      <c r="C132" s="68"/>
      <c r="D132" s="68"/>
      <c r="E132" s="68">
        <f t="shared" si="3"/>
        <v>0</v>
      </c>
      <c r="F132" s="46">
        <v>8.25</v>
      </c>
      <c r="G132" s="39">
        <f t="shared" si="2"/>
        <v>0</v>
      </c>
      <c r="H132" s="9"/>
      <c r="I132" s="65"/>
      <c r="J132" s="64"/>
      <c r="K132" s="9">
        <f>июл.25!K132+H132-G132</f>
        <v>0</v>
      </c>
    </row>
    <row r="133" spans="1:11" x14ac:dyDescent="0.25">
      <c r="A133" s="11"/>
      <c r="B133" s="14">
        <v>127</v>
      </c>
      <c r="C133" s="68"/>
      <c r="D133" s="68"/>
      <c r="E133" s="68">
        <f t="shared" si="3"/>
        <v>0</v>
      </c>
      <c r="F133" s="46">
        <v>8.25</v>
      </c>
      <c r="G133" s="39">
        <f t="shared" si="2"/>
        <v>0</v>
      </c>
      <c r="H133" s="9"/>
      <c r="I133" s="65"/>
      <c r="J133" s="64"/>
      <c r="K133" s="9">
        <f>июл.25!K133+H133-G133</f>
        <v>0</v>
      </c>
    </row>
    <row r="134" spans="1:11" x14ac:dyDescent="0.25">
      <c r="A134" s="11"/>
      <c r="B134" s="14">
        <v>128</v>
      </c>
      <c r="C134" s="68"/>
      <c r="D134" s="68"/>
      <c r="E134" s="68">
        <f t="shared" si="3"/>
        <v>0</v>
      </c>
      <c r="F134" s="46">
        <v>8.25</v>
      </c>
      <c r="G134" s="39">
        <f t="shared" si="2"/>
        <v>0</v>
      </c>
      <c r="H134" s="9"/>
      <c r="I134" s="65"/>
      <c r="J134" s="64"/>
      <c r="K134" s="9">
        <f>июл.25!K134+H134-G134</f>
        <v>0</v>
      </c>
    </row>
    <row r="135" spans="1:11" x14ac:dyDescent="0.25">
      <c r="A135" s="11"/>
      <c r="B135" s="14">
        <v>129</v>
      </c>
      <c r="C135" s="68"/>
      <c r="D135" s="68"/>
      <c r="E135" s="68">
        <f t="shared" si="3"/>
        <v>0</v>
      </c>
      <c r="F135" s="46">
        <v>8.25</v>
      </c>
      <c r="G135" s="39">
        <f t="shared" si="2"/>
        <v>0</v>
      </c>
      <c r="H135" s="9"/>
      <c r="I135" s="65"/>
      <c r="J135" s="64"/>
      <c r="K135" s="9">
        <f>июл.25!K135+H135-G135</f>
        <v>0</v>
      </c>
    </row>
    <row r="136" spans="1:11" x14ac:dyDescent="0.25">
      <c r="A136" s="11"/>
      <c r="B136" s="14">
        <v>130</v>
      </c>
      <c r="C136" s="68"/>
      <c r="D136" s="68"/>
      <c r="E136" s="68">
        <f t="shared" si="3"/>
        <v>0</v>
      </c>
      <c r="F136" s="46">
        <v>8.25</v>
      </c>
      <c r="G136" s="39">
        <f t="shared" si="2"/>
        <v>0</v>
      </c>
      <c r="H136" s="9"/>
      <c r="I136" s="65"/>
      <c r="J136" s="64"/>
      <c r="K136" s="9">
        <f>июл.25!K136+H136-G136</f>
        <v>0</v>
      </c>
    </row>
    <row r="137" spans="1:11" x14ac:dyDescent="0.25">
      <c r="A137" s="11"/>
      <c r="B137" s="14">
        <v>131</v>
      </c>
      <c r="C137" s="68"/>
      <c r="D137" s="68"/>
      <c r="E137" s="68">
        <f t="shared" ref="E137:E163" si="4">D137-C137</f>
        <v>0</v>
      </c>
      <c r="F137" s="46">
        <v>8.25</v>
      </c>
      <c r="G137" s="39">
        <f t="shared" ref="G137:G163" si="5">F137*E137</f>
        <v>0</v>
      </c>
      <c r="H137" s="9"/>
      <c r="I137" s="65"/>
      <c r="J137" s="64"/>
      <c r="K137" s="9">
        <f>июл.25!K137+H137-G137</f>
        <v>0</v>
      </c>
    </row>
    <row r="138" spans="1:11" x14ac:dyDescent="0.25">
      <c r="A138" s="11"/>
      <c r="B138" s="14">
        <v>132</v>
      </c>
      <c r="C138" s="68"/>
      <c r="D138" s="68"/>
      <c r="E138" s="68">
        <f t="shared" si="4"/>
        <v>0</v>
      </c>
      <c r="F138" s="46">
        <v>8.25</v>
      </c>
      <c r="G138" s="39">
        <f t="shared" si="5"/>
        <v>0</v>
      </c>
      <c r="H138" s="9"/>
      <c r="I138" s="65"/>
      <c r="J138" s="64"/>
      <c r="K138" s="9">
        <f>июл.25!K138+H138-G138</f>
        <v>0</v>
      </c>
    </row>
    <row r="139" spans="1:11" x14ac:dyDescent="0.25">
      <c r="A139" s="11"/>
      <c r="B139" s="14">
        <v>133</v>
      </c>
      <c r="C139" s="68"/>
      <c r="D139" s="68"/>
      <c r="E139" s="68">
        <f t="shared" si="4"/>
        <v>0</v>
      </c>
      <c r="F139" s="46">
        <v>8.25</v>
      </c>
      <c r="G139" s="39">
        <f t="shared" si="5"/>
        <v>0</v>
      </c>
      <c r="H139" s="9"/>
      <c r="I139" s="65"/>
      <c r="J139" s="64"/>
      <c r="K139" s="9">
        <f>июл.25!K139+H139-G139</f>
        <v>0</v>
      </c>
    </row>
    <row r="140" spans="1:11" x14ac:dyDescent="0.25">
      <c r="A140" s="11"/>
      <c r="B140" s="14">
        <v>134</v>
      </c>
      <c r="C140" s="68"/>
      <c r="D140" s="68"/>
      <c r="E140" s="68">
        <f t="shared" si="4"/>
        <v>0</v>
      </c>
      <c r="F140" s="46">
        <v>8.25</v>
      </c>
      <c r="G140" s="39">
        <f t="shared" si="5"/>
        <v>0</v>
      </c>
      <c r="H140" s="9"/>
      <c r="I140" s="65"/>
      <c r="J140" s="64"/>
      <c r="K140" s="9">
        <f>июл.25!K140+H140-G140</f>
        <v>0</v>
      </c>
    </row>
    <row r="141" spans="1:11" x14ac:dyDescent="0.25">
      <c r="A141" s="11"/>
      <c r="B141" s="14">
        <v>135</v>
      </c>
      <c r="C141" s="68"/>
      <c r="D141" s="68"/>
      <c r="E141" s="68">
        <f t="shared" si="4"/>
        <v>0</v>
      </c>
      <c r="F141" s="46">
        <v>8.25</v>
      </c>
      <c r="G141" s="39">
        <f t="shared" si="5"/>
        <v>0</v>
      </c>
      <c r="H141" s="9"/>
      <c r="I141" s="65"/>
      <c r="J141" s="64"/>
      <c r="K141" s="9">
        <f>июл.25!K141+H141-G141</f>
        <v>0</v>
      </c>
    </row>
    <row r="142" spans="1:11" x14ac:dyDescent="0.25">
      <c r="A142" s="11"/>
      <c r="B142" s="14">
        <v>136</v>
      </c>
      <c r="C142" s="68"/>
      <c r="D142" s="68"/>
      <c r="E142" s="68">
        <f t="shared" si="4"/>
        <v>0</v>
      </c>
      <c r="F142" s="46">
        <v>8.25</v>
      </c>
      <c r="G142" s="39">
        <f t="shared" si="5"/>
        <v>0</v>
      </c>
      <c r="H142" s="9"/>
      <c r="I142" s="65"/>
      <c r="J142" s="64"/>
      <c r="K142" s="9">
        <f>июл.25!K142+H142-G142</f>
        <v>0</v>
      </c>
    </row>
    <row r="143" spans="1:11" x14ac:dyDescent="0.25">
      <c r="A143" s="11"/>
      <c r="B143" s="14">
        <v>137</v>
      </c>
      <c r="C143" s="68"/>
      <c r="D143" s="68"/>
      <c r="E143" s="68">
        <f t="shared" si="4"/>
        <v>0</v>
      </c>
      <c r="F143" s="46">
        <v>8.25</v>
      </c>
      <c r="G143" s="39">
        <f t="shared" si="5"/>
        <v>0</v>
      </c>
      <c r="H143" s="9"/>
      <c r="I143" s="65"/>
      <c r="J143" s="64"/>
      <c r="K143" s="9">
        <f>июл.25!K143+H143-G143</f>
        <v>0</v>
      </c>
    </row>
    <row r="144" spans="1:11" x14ac:dyDescent="0.25">
      <c r="A144" s="11"/>
      <c r="B144" s="14">
        <v>138</v>
      </c>
      <c r="C144" s="68"/>
      <c r="D144" s="68"/>
      <c r="E144" s="68">
        <f t="shared" si="4"/>
        <v>0</v>
      </c>
      <c r="F144" s="46">
        <v>8.25</v>
      </c>
      <c r="G144" s="39">
        <f t="shared" si="5"/>
        <v>0</v>
      </c>
      <c r="H144" s="9"/>
      <c r="I144" s="65"/>
      <c r="J144" s="64"/>
      <c r="K144" s="9">
        <f>июл.25!K144+H144-G144</f>
        <v>0</v>
      </c>
    </row>
    <row r="145" spans="1:11" x14ac:dyDescent="0.25">
      <c r="A145" s="14"/>
      <c r="B145" s="14">
        <v>139</v>
      </c>
      <c r="C145" s="68">
        <v>72557</v>
      </c>
      <c r="D145" s="68">
        <v>72820</v>
      </c>
      <c r="E145" s="68">
        <f t="shared" si="4"/>
        <v>263</v>
      </c>
      <c r="F145" s="53">
        <v>6.19</v>
      </c>
      <c r="G145" s="39">
        <f t="shared" si="5"/>
        <v>1627.97</v>
      </c>
      <c r="H145" s="9">
        <v>2000</v>
      </c>
      <c r="I145" s="65" t="s">
        <v>73</v>
      </c>
      <c r="J145" s="64">
        <v>45887</v>
      </c>
      <c r="K145" s="9">
        <f>июл.25!K145+H145-G145</f>
        <v>5603.2</v>
      </c>
    </row>
    <row r="146" spans="1:11" x14ac:dyDescent="0.25">
      <c r="A146" s="11"/>
      <c r="B146" s="14">
        <v>140</v>
      </c>
      <c r="C146" s="68">
        <v>11778</v>
      </c>
      <c r="D146" s="68">
        <v>11871</v>
      </c>
      <c r="E146" s="68">
        <f t="shared" si="4"/>
        <v>93</v>
      </c>
      <c r="F146" s="46">
        <v>8.25</v>
      </c>
      <c r="G146" s="39">
        <f t="shared" si="5"/>
        <v>767.25</v>
      </c>
      <c r="H146" s="9"/>
      <c r="I146" s="65"/>
      <c r="J146" s="64"/>
      <c r="K146" s="9">
        <f>июл.25!K146+H146-G146</f>
        <v>-1609.5700000000002</v>
      </c>
    </row>
    <row r="147" spans="1:11" x14ac:dyDescent="0.25">
      <c r="A147" s="11"/>
      <c r="B147" s="14">
        <v>141</v>
      </c>
      <c r="C147" s="68">
        <v>3620</v>
      </c>
      <c r="D147" s="68">
        <v>3788</v>
      </c>
      <c r="E147" s="68">
        <f t="shared" si="4"/>
        <v>168</v>
      </c>
      <c r="F147" s="46">
        <v>8.25</v>
      </c>
      <c r="G147" s="39">
        <f t="shared" si="5"/>
        <v>1386</v>
      </c>
      <c r="H147" s="9">
        <v>1540</v>
      </c>
      <c r="I147" s="65">
        <v>570445</v>
      </c>
      <c r="J147" s="64">
        <v>45880</v>
      </c>
      <c r="K147" s="9">
        <f>июл.25!K147+H147-G147</f>
        <v>-96.870000000000573</v>
      </c>
    </row>
    <row r="148" spans="1:11" x14ac:dyDescent="0.25">
      <c r="A148" s="11"/>
      <c r="B148" s="14">
        <v>142.143</v>
      </c>
      <c r="C148" s="68">
        <v>38789</v>
      </c>
      <c r="D148" s="68">
        <v>39817</v>
      </c>
      <c r="E148" s="68">
        <f t="shared" si="4"/>
        <v>1028</v>
      </c>
      <c r="F148" s="53">
        <v>0</v>
      </c>
      <c r="G148" s="39">
        <f t="shared" si="5"/>
        <v>0</v>
      </c>
      <c r="H148" s="9"/>
      <c r="I148" s="65"/>
      <c r="J148" s="64"/>
      <c r="K148" s="9">
        <f>июл.25!K148+H148-G148</f>
        <v>0</v>
      </c>
    </row>
    <row r="149" spans="1:11" x14ac:dyDescent="0.25">
      <c r="A149" s="58"/>
      <c r="B149" s="14">
        <v>144</v>
      </c>
      <c r="C149" s="68">
        <v>31136</v>
      </c>
      <c r="D149" s="68">
        <v>31366</v>
      </c>
      <c r="E149" s="68">
        <f t="shared" si="4"/>
        <v>230</v>
      </c>
      <c r="F149" s="46">
        <v>8.25</v>
      </c>
      <c r="G149" s="39">
        <f t="shared" si="5"/>
        <v>1897.5</v>
      </c>
      <c r="H149" s="9"/>
      <c r="I149" s="65"/>
      <c r="J149" s="64"/>
      <c r="K149" s="9">
        <f>июл.25!K149+H149-G149</f>
        <v>-29210.31</v>
      </c>
    </row>
    <row r="150" spans="1:11" x14ac:dyDescent="0.25">
      <c r="A150" s="11"/>
      <c r="B150" s="14">
        <v>145</v>
      </c>
      <c r="C150" s="68">
        <v>4156</v>
      </c>
      <c r="D150" s="68">
        <v>4196</v>
      </c>
      <c r="E150" s="68">
        <f t="shared" si="4"/>
        <v>40</v>
      </c>
      <c r="F150" s="46">
        <v>8.25</v>
      </c>
      <c r="G150" s="39">
        <f t="shared" si="5"/>
        <v>330</v>
      </c>
      <c r="H150" s="9"/>
      <c r="I150" s="65"/>
      <c r="J150" s="64"/>
      <c r="K150" s="9">
        <f>июл.25!K150+H150-G150</f>
        <v>6198.6</v>
      </c>
    </row>
    <row r="151" spans="1:11" x14ac:dyDescent="0.25">
      <c r="A151" s="11"/>
      <c r="B151" s="14">
        <v>146</v>
      </c>
      <c r="C151" s="68"/>
      <c r="D151" s="68"/>
      <c r="E151" s="68">
        <f t="shared" si="4"/>
        <v>0</v>
      </c>
      <c r="F151" s="46">
        <v>8.25</v>
      </c>
      <c r="G151" s="39">
        <f t="shared" si="5"/>
        <v>0</v>
      </c>
      <c r="H151" s="9"/>
      <c r="I151" s="65"/>
      <c r="J151" s="64"/>
      <c r="K151" s="9">
        <f>июл.25!K151+H151-G151</f>
        <v>0</v>
      </c>
    </row>
    <row r="152" spans="1:11" x14ac:dyDescent="0.25">
      <c r="A152" s="11"/>
      <c r="B152" s="14">
        <v>147</v>
      </c>
      <c r="C152" s="68"/>
      <c r="D152" s="68"/>
      <c r="E152" s="68">
        <f t="shared" si="4"/>
        <v>0</v>
      </c>
      <c r="F152" s="46">
        <v>8.25</v>
      </c>
      <c r="G152" s="39">
        <f t="shared" si="5"/>
        <v>0</v>
      </c>
      <c r="H152" s="9"/>
      <c r="I152" s="65"/>
      <c r="J152" s="64"/>
      <c r="K152" s="9">
        <f>июл.25!K152+H152-G152</f>
        <v>0</v>
      </c>
    </row>
    <row r="153" spans="1:11" x14ac:dyDescent="0.25">
      <c r="A153" s="11"/>
      <c r="B153" s="14">
        <v>148</v>
      </c>
      <c r="C153" s="68">
        <v>65773</v>
      </c>
      <c r="D153" s="68">
        <v>66222</v>
      </c>
      <c r="E153" s="68">
        <f t="shared" si="4"/>
        <v>449</v>
      </c>
      <c r="F153" s="46">
        <v>8.25</v>
      </c>
      <c r="G153" s="39">
        <f t="shared" si="5"/>
        <v>3704.25</v>
      </c>
      <c r="H153" s="9">
        <f>40000+10000</f>
        <v>50000</v>
      </c>
      <c r="I153" s="65" t="s">
        <v>60</v>
      </c>
      <c r="J153" s="64">
        <v>45881</v>
      </c>
      <c r="K153" s="9">
        <f>июл.25!K153+H153-G153</f>
        <v>18970.689999999999</v>
      </c>
    </row>
    <row r="154" spans="1:11" x14ac:dyDescent="0.25">
      <c r="A154" s="11"/>
      <c r="B154" s="14">
        <v>149</v>
      </c>
      <c r="C154" s="68"/>
      <c r="D154" s="68"/>
      <c r="E154" s="68">
        <f t="shared" si="4"/>
        <v>0</v>
      </c>
      <c r="F154" s="46">
        <v>8.25</v>
      </c>
      <c r="G154" s="39">
        <f t="shared" si="5"/>
        <v>0</v>
      </c>
      <c r="H154" s="9"/>
      <c r="I154" s="65"/>
      <c r="J154" s="64"/>
      <c r="K154" s="9">
        <f>июл.25!K154+H154-G154</f>
        <v>0</v>
      </c>
    </row>
    <row r="155" spans="1:11" x14ac:dyDescent="0.25">
      <c r="A155" s="11"/>
      <c r="B155" s="14">
        <v>150</v>
      </c>
      <c r="C155" s="68">
        <v>34508</v>
      </c>
      <c r="D155" s="68">
        <v>34796</v>
      </c>
      <c r="E155" s="68">
        <f t="shared" si="4"/>
        <v>288</v>
      </c>
      <c r="F155" s="46">
        <v>8.25</v>
      </c>
      <c r="G155" s="39">
        <f t="shared" si="5"/>
        <v>2376</v>
      </c>
      <c r="H155" s="9">
        <v>2200</v>
      </c>
      <c r="I155" s="65">
        <v>754105</v>
      </c>
      <c r="J155" s="64">
        <v>45873</v>
      </c>
      <c r="K155" s="9">
        <f>июл.25!K155+H155-G155</f>
        <v>7373.3099999999959</v>
      </c>
    </row>
    <row r="156" spans="1:11" x14ac:dyDescent="0.25">
      <c r="A156" s="58"/>
      <c r="B156" s="14">
        <v>151</v>
      </c>
      <c r="C156" s="68">
        <v>25</v>
      </c>
      <c r="D156" s="68">
        <v>25</v>
      </c>
      <c r="E156" s="68">
        <f t="shared" si="4"/>
        <v>0</v>
      </c>
      <c r="F156" s="46">
        <v>8.25</v>
      </c>
      <c r="G156" s="39">
        <f t="shared" si="5"/>
        <v>0</v>
      </c>
      <c r="H156" s="9"/>
      <c r="I156" s="65"/>
      <c r="J156" s="64"/>
      <c r="K156" s="9">
        <f>июл.25!K156+H156-G156</f>
        <v>0</v>
      </c>
    </row>
    <row r="157" spans="1:11" x14ac:dyDescent="0.25">
      <c r="A157" s="11"/>
      <c r="B157" s="14">
        <v>152</v>
      </c>
      <c r="C157" s="68"/>
      <c r="D157" s="68"/>
      <c r="E157" s="68">
        <f t="shared" si="4"/>
        <v>0</v>
      </c>
      <c r="F157" s="46">
        <v>8.25</v>
      </c>
      <c r="G157" s="39">
        <f t="shared" si="5"/>
        <v>0</v>
      </c>
      <c r="H157" s="9"/>
      <c r="I157" s="65"/>
      <c r="J157" s="64"/>
      <c r="K157" s="9">
        <f>июл.25!K157+H157-G157</f>
        <v>0</v>
      </c>
    </row>
    <row r="158" spans="1:11" x14ac:dyDescent="0.25">
      <c r="A158" s="11"/>
      <c r="B158" s="14">
        <v>153</v>
      </c>
      <c r="C158" s="68">
        <v>67065</v>
      </c>
      <c r="D158" s="68">
        <v>67869</v>
      </c>
      <c r="E158" s="68">
        <f t="shared" si="4"/>
        <v>804</v>
      </c>
      <c r="F158" s="46">
        <v>8.25</v>
      </c>
      <c r="G158" s="39">
        <f t="shared" si="5"/>
        <v>6633</v>
      </c>
      <c r="H158" s="9">
        <v>5000</v>
      </c>
      <c r="I158" s="65" t="s">
        <v>61</v>
      </c>
      <c r="J158" s="64">
        <v>45881</v>
      </c>
      <c r="K158" s="9">
        <f>июл.25!K158+H158-G158</f>
        <v>-1985.0999999999995</v>
      </c>
    </row>
    <row r="159" spans="1:11" x14ac:dyDescent="0.25">
      <c r="A159" s="11"/>
      <c r="B159" s="14">
        <v>154</v>
      </c>
      <c r="C159" s="68">
        <v>39420</v>
      </c>
      <c r="D159" s="68">
        <v>39726</v>
      </c>
      <c r="E159" s="68">
        <f t="shared" si="4"/>
        <v>306</v>
      </c>
      <c r="F159" s="46">
        <v>8.25</v>
      </c>
      <c r="G159" s="39">
        <f t="shared" si="5"/>
        <v>2524.5</v>
      </c>
      <c r="H159" s="9">
        <v>2000</v>
      </c>
      <c r="I159" s="65" t="s">
        <v>57</v>
      </c>
      <c r="J159" s="64">
        <v>45870</v>
      </c>
      <c r="K159" s="9">
        <f>июл.25!K159+H159-G159</f>
        <v>3442.62</v>
      </c>
    </row>
    <row r="160" spans="1:11" x14ac:dyDescent="0.25">
      <c r="A160" s="11"/>
      <c r="B160" s="14">
        <v>155</v>
      </c>
      <c r="C160" s="68">
        <v>48677</v>
      </c>
      <c r="D160" s="68">
        <v>48701</v>
      </c>
      <c r="E160" s="68">
        <f t="shared" si="4"/>
        <v>24</v>
      </c>
      <c r="F160" s="46">
        <v>8.25</v>
      </c>
      <c r="G160" s="39">
        <f t="shared" si="5"/>
        <v>198</v>
      </c>
      <c r="H160" s="9"/>
      <c r="I160" s="65"/>
      <c r="J160" s="64"/>
      <c r="K160" s="9">
        <f>июл.25!K160+H160-G160</f>
        <v>-10156.029999999999</v>
      </c>
    </row>
    <row r="161" spans="1:11" x14ac:dyDescent="0.25">
      <c r="A161" s="11"/>
      <c r="B161" s="14">
        <v>156</v>
      </c>
      <c r="C161" s="68">
        <v>76361</v>
      </c>
      <c r="D161" s="68">
        <v>76715</v>
      </c>
      <c r="E161" s="68">
        <f t="shared" si="4"/>
        <v>354</v>
      </c>
      <c r="F161" s="53">
        <v>6.19</v>
      </c>
      <c r="G161" s="39">
        <f t="shared" si="5"/>
        <v>2191.2600000000002</v>
      </c>
      <c r="H161" s="9">
        <v>2791.69</v>
      </c>
      <c r="I161" s="65" t="s">
        <v>79</v>
      </c>
      <c r="J161" s="64">
        <v>45889</v>
      </c>
      <c r="K161" s="9">
        <f>июл.25!K161+H161-G161</f>
        <v>2430.87</v>
      </c>
    </row>
    <row r="162" spans="1:11" x14ac:dyDescent="0.25">
      <c r="A162" s="11"/>
      <c r="B162" s="14">
        <v>157</v>
      </c>
      <c r="C162" s="68"/>
      <c r="D162" s="68"/>
      <c r="E162" s="68">
        <f t="shared" si="4"/>
        <v>0</v>
      </c>
      <c r="F162" s="62">
        <v>8.25</v>
      </c>
      <c r="G162" s="39">
        <f t="shared" si="5"/>
        <v>0</v>
      </c>
      <c r="H162" s="9"/>
      <c r="I162" s="65"/>
      <c r="J162" s="64"/>
      <c r="K162" s="9">
        <f>июл.25!K162+H162-G162</f>
        <v>0</v>
      </c>
    </row>
    <row r="163" spans="1:11" x14ac:dyDescent="0.25">
      <c r="A163" s="11"/>
      <c r="B163" s="45" t="s">
        <v>21</v>
      </c>
      <c r="C163" s="68">
        <v>1351</v>
      </c>
      <c r="D163" s="68">
        <v>1372</v>
      </c>
      <c r="E163" s="68">
        <f t="shared" si="4"/>
        <v>21</v>
      </c>
      <c r="F163" s="62">
        <v>8.25</v>
      </c>
      <c r="G163" s="39">
        <f t="shared" si="5"/>
        <v>173.25</v>
      </c>
      <c r="H163" s="9"/>
      <c r="I163" s="65"/>
      <c r="J163" s="64"/>
      <c r="K163" s="9">
        <f>июл.25!K163+H163-G163</f>
        <v>-173.25</v>
      </c>
    </row>
    <row r="164" spans="1:11" x14ac:dyDescent="0.25">
      <c r="H164" s="41"/>
      <c r="I164" s="41"/>
      <c r="J164" s="41"/>
    </row>
    <row r="165" spans="1:11" x14ac:dyDescent="0.25">
      <c r="H165" s="41"/>
      <c r="I165" s="41"/>
      <c r="J165" s="41"/>
    </row>
    <row r="166" spans="1:11" x14ac:dyDescent="0.25">
      <c r="H166" s="41"/>
      <c r="I166" s="41"/>
      <c r="J166" s="41"/>
    </row>
    <row r="167" spans="1:11" x14ac:dyDescent="0.25">
      <c r="H167" s="41"/>
      <c r="I167" s="41"/>
      <c r="J167" s="41"/>
    </row>
    <row r="168" spans="1:11" x14ac:dyDescent="0.25">
      <c r="H168" s="41"/>
      <c r="I168" s="41"/>
      <c r="J168" s="41"/>
    </row>
    <row r="169" spans="1:11" x14ac:dyDescent="0.25">
      <c r="H169" s="41"/>
      <c r="I169" s="41"/>
      <c r="J169" s="41"/>
    </row>
    <row r="170" spans="1:11" x14ac:dyDescent="0.25">
      <c r="H170" s="41"/>
      <c r="I170" s="41"/>
      <c r="J170" s="41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63">
    <cfRule type="cellIs" dxfId="5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СВОД_2025</vt:lpstr>
      <vt:lpstr>янв.25</vt:lpstr>
      <vt:lpstr>фев.25</vt:lpstr>
      <vt:lpstr>мар.25</vt:lpstr>
      <vt:lpstr>апр.25</vt:lpstr>
      <vt:lpstr>май.25</vt:lpstr>
      <vt:lpstr>июн.25</vt:lpstr>
      <vt:lpstr>июл.25</vt:lpstr>
      <vt:lpstr>авг.25</vt:lpstr>
      <vt:lpstr>сен.25</vt:lpstr>
      <vt:lpstr>окт.25</vt:lpstr>
      <vt:lpstr>ноя.25</vt:lpstr>
      <vt:lpstr>дек.25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Вреж</dc:creator>
  <cp:lastModifiedBy>Administrator</cp:lastModifiedBy>
  <cp:lastPrinted>2023-04-04T11:07:11Z</cp:lastPrinted>
  <dcterms:created xsi:type="dcterms:W3CDTF">2014-03-13T09:13:44Z</dcterms:created>
  <dcterms:modified xsi:type="dcterms:W3CDTF">2025-12-02T08:47:45Z</dcterms:modified>
</cp:coreProperties>
</file>